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škovcova Lhota\Documents\Obec\OBECNÍ ÚŘAD\Rozpočet\2020\"/>
    </mc:Choice>
  </mc:AlternateContent>
  <xr:revisionPtr revIDLastSave="0" documentId="13_ncr:1_{BBC6AC2D-7366-4831-BC0A-455ED4A2AA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ozpočet 2020" sheetId="4" r:id="rId1"/>
  </sheets>
  <calcPr calcId="181029"/>
  <fileRecoveryPr autoRecover="0"/>
</workbook>
</file>

<file path=xl/calcChain.xml><?xml version="1.0" encoding="utf-8"?>
<calcChain xmlns="http://schemas.openxmlformats.org/spreadsheetml/2006/main">
  <c r="H111" i="4" l="1"/>
  <c r="H113" i="4" s="1"/>
  <c r="H116" i="4" s="1"/>
  <c r="H107" i="4"/>
  <c r="H103" i="4"/>
  <c r="H99" i="4"/>
  <c r="H95" i="4"/>
  <c r="H86" i="4"/>
  <c r="H78" i="4"/>
  <c r="H74" i="4"/>
  <c r="H50" i="4"/>
  <c r="H45" i="4"/>
  <c r="H40" i="4"/>
  <c r="H36" i="4"/>
  <c r="H32" i="4"/>
  <c r="H28" i="4"/>
  <c r="H24" i="4"/>
  <c r="H20" i="4"/>
  <c r="H52" i="4" s="1"/>
  <c r="I52" i="4" l="1"/>
  <c r="G116" i="4"/>
  <c r="I111" i="4"/>
  <c r="I113" i="4" s="1"/>
  <c r="I107" i="4"/>
  <c r="I103" i="4"/>
  <c r="I99" i="4"/>
  <c r="I95" i="4"/>
  <c r="I86" i="4"/>
  <c r="I74" i="4"/>
  <c r="I50" i="4"/>
  <c r="I45" i="4"/>
  <c r="I40" i="4"/>
  <c r="I36" i="4"/>
  <c r="I32" i="4"/>
  <c r="I28" i="4"/>
  <c r="I24" i="4"/>
  <c r="I20" i="4"/>
  <c r="G113" i="4"/>
  <c r="G78" i="4"/>
  <c r="G111" i="4"/>
  <c r="G107" i="4"/>
  <c r="G103" i="4"/>
  <c r="G99" i="4"/>
  <c r="G95" i="4"/>
  <c r="G86" i="4"/>
  <c r="G74" i="4"/>
  <c r="G50" i="4"/>
  <c r="G45" i="4"/>
  <c r="G40" i="4"/>
  <c r="G36" i="4"/>
  <c r="G32" i="4"/>
  <c r="G52" i="4" s="1"/>
  <c r="G28" i="4"/>
  <c r="G24" i="4"/>
  <c r="G20" i="4"/>
  <c r="I116" i="4" l="1"/>
  <c r="E111" i="4"/>
  <c r="E107" i="4"/>
  <c r="E103" i="4"/>
  <c r="E99" i="4"/>
  <c r="E86" i="4"/>
  <c r="E95" i="4" s="1"/>
  <c r="E72" i="4"/>
  <c r="E74" i="4" s="1"/>
  <c r="E65" i="4"/>
  <c r="E64" i="4"/>
  <c r="E50" i="4"/>
  <c r="E45" i="4"/>
  <c r="E40" i="4"/>
  <c r="E36" i="4"/>
  <c r="E28" i="4"/>
  <c r="E24" i="4"/>
  <c r="E12" i="4"/>
  <c r="E20" i="4" s="1"/>
  <c r="E52" i="4" l="1"/>
  <c r="E113" i="4"/>
  <c r="F111" i="4"/>
  <c r="F107" i="4"/>
  <c r="F103" i="4"/>
  <c r="F99" i="4"/>
  <c r="F86" i="4"/>
  <c r="F95" i="4" s="1"/>
  <c r="F74" i="4"/>
  <c r="F50" i="4"/>
  <c r="F45" i="4"/>
  <c r="F40" i="4"/>
  <c r="F36" i="4"/>
  <c r="F28" i="4"/>
  <c r="F24" i="4"/>
  <c r="F20" i="4"/>
  <c r="D16" i="4"/>
  <c r="D12" i="4"/>
  <c r="D72" i="4"/>
  <c r="D74" i="4" s="1"/>
  <c r="D86" i="4"/>
  <c r="D95" i="4"/>
  <c r="D65" i="4"/>
  <c r="D64" i="4"/>
  <c r="D8" i="4"/>
  <c r="D7" i="4"/>
  <c r="D111" i="4"/>
  <c r="D107" i="4"/>
  <c r="D103" i="4"/>
  <c r="D99" i="4"/>
  <c r="D50" i="4"/>
  <c r="D45" i="4"/>
  <c r="D40" i="4"/>
  <c r="D36" i="4"/>
  <c r="D28" i="4"/>
  <c r="D24" i="4"/>
  <c r="E116" i="4" l="1"/>
  <c r="D20" i="4"/>
  <c r="D113" i="4"/>
  <c r="F52" i="4"/>
  <c r="D52" i="4"/>
  <c r="D116" i="4" s="1"/>
  <c r="F113" i="4"/>
  <c r="F116" i="4" l="1"/>
</calcChain>
</file>

<file path=xl/sharedStrings.xml><?xml version="1.0" encoding="utf-8"?>
<sst xmlns="http://schemas.openxmlformats.org/spreadsheetml/2006/main" count="171" uniqueCount="141">
  <si>
    <t>Rozpočtové výdaje celkem:</t>
  </si>
  <si>
    <t>Celkem za 6409:</t>
  </si>
  <si>
    <t>Neinvestiční transfery občanským sdružením</t>
  </si>
  <si>
    <t>Ostatní činnosti j.n.</t>
  </si>
  <si>
    <t>Celkem za 6399:</t>
  </si>
  <si>
    <t>Platby daní a poplatků státnímu rozpočtu</t>
  </si>
  <si>
    <t>Ostatní finanční operace</t>
  </si>
  <si>
    <t>Celkem za 6171:</t>
  </si>
  <si>
    <t>Neinvestiční transfery obcím</t>
  </si>
  <si>
    <t>Pohoštění</t>
  </si>
  <si>
    <t>Cestovné (tuzemské i zahraniční)</t>
  </si>
  <si>
    <t>Opravy a udržování</t>
  </si>
  <si>
    <t>Nákup ostatních služeb</t>
  </si>
  <si>
    <t>Služby peněžních ústavů</t>
  </si>
  <si>
    <t>Služby telekomunikací a radiokomunikací</t>
  </si>
  <si>
    <t>Služby pošt</t>
  </si>
  <si>
    <t>Elektrická energie</t>
  </si>
  <si>
    <t>Nákup materiálu j.n.</t>
  </si>
  <si>
    <t>Drobný hmotný dlouhodobý majetek</t>
  </si>
  <si>
    <t>Knihy, učební pomůcky a tisk</t>
  </si>
  <si>
    <t>Ostatní osobní výdaje</t>
  </si>
  <si>
    <t>Činnost místní správy</t>
  </si>
  <si>
    <t>Celkem za 6112:</t>
  </si>
  <si>
    <t>Povinné poj.na veřejné zdravotní pojištění</t>
  </si>
  <si>
    <t>Odměny členů zastupitelstva obcí a krajů</t>
  </si>
  <si>
    <t>Zastupitelstva obcí</t>
  </si>
  <si>
    <t>Požární ochrana - dobrovolná část</t>
  </si>
  <si>
    <t>Péče o vzhled obcí a veřejnou zeleň</t>
  </si>
  <si>
    <t>Sběr a svoz komunálních odpadů</t>
  </si>
  <si>
    <t>Veřejné osvětlení</t>
  </si>
  <si>
    <t>Ostatní záležitosti kultury, církví a sděl.prostř.</t>
  </si>
  <si>
    <t>Ostatní záležitosti kultury</t>
  </si>
  <si>
    <t>Odvádění a čištění odpadních vod a nakl.s kaly</t>
  </si>
  <si>
    <t>Silnice</t>
  </si>
  <si>
    <t>Rybářství</t>
  </si>
  <si>
    <t>Pěstební činnost</t>
  </si>
  <si>
    <t>Návrh v Kč</t>
  </si>
  <si>
    <t>Text</t>
  </si>
  <si>
    <t>Položka</t>
  </si>
  <si>
    <t>Paragraf</t>
  </si>
  <si>
    <t>II. Rozpočtové výdaje</t>
  </si>
  <si>
    <t>Rozpočtové příjmy celkem:</t>
  </si>
  <si>
    <t>Celkem za 6310:</t>
  </si>
  <si>
    <t>Příjmy z úroků (část)</t>
  </si>
  <si>
    <t>Obecné příjmy a výdaje z finančních operací</t>
  </si>
  <si>
    <t>Přijmy z pronájmu ost. nemovit. a jejich částí</t>
  </si>
  <si>
    <t>Celkem za 3725:</t>
  </si>
  <si>
    <t>Příjmy z poskytování služeb a výrobků</t>
  </si>
  <si>
    <t>Využívání a zneškodňování komun.odpadů</t>
  </si>
  <si>
    <t>Celkem za 3722:</t>
  </si>
  <si>
    <t>Celkem za 2212:</t>
  </si>
  <si>
    <t>Přijaté nekapitálové příspěvky a náhrady</t>
  </si>
  <si>
    <t>Celkem za 1031:</t>
  </si>
  <si>
    <t>Celkem za 0000:</t>
  </si>
  <si>
    <t>Neinv.př.transfery ze SR v rámci souhr.dot.vztahu</t>
  </si>
  <si>
    <t>0000</t>
  </si>
  <si>
    <t>Daň z nemovitostí</t>
  </si>
  <si>
    <t>Poplatek z ubytovací kapacity</t>
  </si>
  <si>
    <t>Poplatek ze psů</t>
  </si>
  <si>
    <t>Daň z přidané hodnoty</t>
  </si>
  <si>
    <t>Daň z příjmů právnických osob za obce</t>
  </si>
  <si>
    <t>Daň z příjmů právnických osob</t>
  </si>
  <si>
    <t>Daň z příjmů fyzických osob z kapit. výnosů</t>
  </si>
  <si>
    <t>Daň z příjmů fyzických osob ze SVČ</t>
  </si>
  <si>
    <t>Daň z příjmů fyzických osob ze záv.čin. a fun.pož.</t>
  </si>
  <si>
    <t>I. Rozpočtové příjmy</t>
  </si>
  <si>
    <t>Příjmy z pronájmu pozemků</t>
  </si>
  <si>
    <t>Popis</t>
  </si>
  <si>
    <t>těžba dřeva</t>
  </si>
  <si>
    <t>známky na popelnice</t>
  </si>
  <si>
    <t>za vytříděný odpad</t>
  </si>
  <si>
    <t>les</t>
  </si>
  <si>
    <t>daň z příjmu obce</t>
  </si>
  <si>
    <t>III. Financování</t>
  </si>
  <si>
    <t>Změna stavu krátkodobých prostředků na bankovních účtech</t>
  </si>
  <si>
    <t>Komunální služby a územní rozvoj j.n.</t>
  </si>
  <si>
    <t>1351</t>
  </si>
  <si>
    <t>Odvod loterií a podobných her kromě výh. hrac. př.</t>
  </si>
  <si>
    <t>6310</t>
  </si>
  <si>
    <t>2329</t>
  </si>
  <si>
    <t>Ostatní nedaňové příjmy jinde nezařazené</t>
  </si>
  <si>
    <t>Pojištění funkčně nespecifikované</t>
  </si>
  <si>
    <t>6320</t>
  </si>
  <si>
    <t>5163</t>
  </si>
  <si>
    <t>Celkem za 6320:</t>
  </si>
  <si>
    <t>Finanční vypořádání minulých let</t>
  </si>
  <si>
    <t>6402</t>
  </si>
  <si>
    <t>5366</t>
  </si>
  <si>
    <t>Výdaje finan. vypoř. min. let mezi krajem a obcemi</t>
  </si>
  <si>
    <t>Celkem za 6402:</t>
  </si>
  <si>
    <t>příjmy z popl. za odpady</t>
  </si>
  <si>
    <t>příspěvek společnosti IVET</t>
  </si>
  <si>
    <t>příjmy z pronájmu od Radka Doudy</t>
  </si>
  <si>
    <t>příjmy od Vodárenského sdružení</t>
  </si>
  <si>
    <t>příjmy z úroků (účet ČNB)</t>
  </si>
  <si>
    <t>příjmy z úroků (účty KB)</t>
  </si>
  <si>
    <t>násada do rybníka</t>
  </si>
  <si>
    <t>vedení kronika</t>
  </si>
  <si>
    <t>MDŽ, dětský den, ukončení léta, důchodce</t>
  </si>
  <si>
    <t>výdaje na vývoz popelnic a sběrný dvůr</t>
  </si>
  <si>
    <t>vedení účetnictví, administativa, archivace</t>
  </si>
  <si>
    <t>v budově OÚ, hasičské zbrojnice</t>
  </si>
  <si>
    <t>řešení případných přestupkových řízení</t>
  </si>
  <si>
    <t>pojištění obce - odpovědnost + majetek</t>
  </si>
  <si>
    <t>příspěvky sdružení Bechyňsko, Toulava, SMO</t>
  </si>
  <si>
    <t>Poplatek za provoz, shrom.,.. a odstr. kom. odpadu</t>
  </si>
  <si>
    <t>Studená voda</t>
  </si>
  <si>
    <t>oprava budovy OÚ, ostatní výdaje</t>
  </si>
  <si>
    <t>doteď máme 630</t>
  </si>
  <si>
    <t>Obec Haškovcova Lhota, Haškovcova Lhota čp. 5, 391 65</t>
  </si>
  <si>
    <t>ŠETŘÍME / ANO ŠETŘÍME</t>
  </si>
  <si>
    <t>Po změnách v Kč</t>
  </si>
  <si>
    <t xml:space="preserve">Neinv.př.transfery ze všeobecné pokl. Správy SR </t>
  </si>
  <si>
    <t>Pitná voda</t>
  </si>
  <si>
    <t>Příjmy z pronájmu ost. Nem.věcí a jejich částí</t>
  </si>
  <si>
    <t>Celkem za 2310:</t>
  </si>
  <si>
    <t>Volby do Evropského parlamentu</t>
  </si>
  <si>
    <t>Celkem za 6117:</t>
  </si>
  <si>
    <t>Volby zatím nevíme</t>
  </si>
  <si>
    <t>dotace na provoz zvýšená o 5 %</t>
  </si>
  <si>
    <t>letos máme zatím 20700 a o dřevo není zájem</t>
  </si>
  <si>
    <t>dnes 12666,50</t>
  </si>
  <si>
    <t>?????? Máme letos  0</t>
  </si>
  <si>
    <t>Vodárenský majetek- vodovod</t>
  </si>
  <si>
    <t>Zatím 0</t>
  </si>
  <si>
    <t>letos zatím 44953</t>
  </si>
  <si>
    <t xml:space="preserve"> možná upravit, podle 2018 100 000</t>
  </si>
  <si>
    <t>letos máme zatím 13 900</t>
  </si>
  <si>
    <t>letos máme zatím 16 869 včetně 2x oprava osvětlení</t>
  </si>
  <si>
    <t>letos máme 10 542</t>
  </si>
  <si>
    <t>doteď máme 8700</t>
  </si>
  <si>
    <t>zatím 4073</t>
  </si>
  <si>
    <t>zatím 34 400</t>
  </si>
  <si>
    <t>vrácení dotací za rok 2019 - volby do EP</t>
  </si>
  <si>
    <t>??????? Kraj nebo stát EP</t>
  </si>
  <si>
    <t>Oprava vodovodního přivaděče DN400</t>
  </si>
  <si>
    <t>Oprava vod. Přiv. V Bechyni - společný majetek Vod. Sdružení</t>
  </si>
  <si>
    <t>ROZPOČET PRO ROK 2020</t>
  </si>
  <si>
    <t>teď máme 41 177 ještě budou důchodci</t>
  </si>
  <si>
    <t>Podle přidání po novém roce</t>
  </si>
  <si>
    <t>Očekávané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</si>
</sst>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b/>
      <i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8"/>
      <name val="Calibri"/>
      <family val="2"/>
      <charset val="238"/>
    </font>
    <font>
      <i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</borders>
  <cellStyleXfs count="2">
    <xf numFmtId="0" fontId="0" fillId="0" borderId="0" applyAlignment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1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5" fontId="2" fillId="0" borderId="2" xfId="1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5" fontId="2" fillId="0" borderId="0" xfId="1" applyNumberFormat="1" applyFont="1" applyAlignment="1">
      <alignment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65" fontId="2" fillId="0" borderId="3" xfId="1" applyNumberFormat="1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49" fontId="2" fillId="0" borderId="4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165" fontId="2" fillId="0" borderId="4" xfId="1" applyNumberFormat="1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165" fontId="3" fillId="0" borderId="0" xfId="1" applyNumberFormat="1" applyFont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165" fontId="3" fillId="0" borderId="5" xfId="1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165" fontId="2" fillId="0" borderId="6" xfId="1" applyNumberFormat="1" applyFont="1" applyBorder="1" applyAlignment="1">
      <alignment vertical="top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165" fontId="2" fillId="0" borderId="3" xfId="1" applyNumberFormat="1" applyFont="1" applyBorder="1" applyAlignment="1">
      <alignment horizontal="right" vertical="top"/>
    </xf>
    <xf numFmtId="0" fontId="2" fillId="0" borderId="6" xfId="0" applyFont="1" applyBorder="1" applyAlignment="1">
      <alignment horizontal="left" vertical="top" wrapText="1"/>
    </xf>
    <xf numFmtId="165" fontId="2" fillId="0" borderId="6" xfId="1" applyNumberFormat="1" applyFont="1" applyBorder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165" fontId="2" fillId="0" borderId="7" xfId="1" applyNumberFormat="1" applyFont="1" applyBorder="1" applyAlignment="1">
      <alignment vertical="top"/>
    </xf>
    <xf numFmtId="165" fontId="2" fillId="0" borderId="0" xfId="1" applyNumberFormat="1" applyFont="1" applyAlignment="1">
      <alignment horizontal="left" vertical="top"/>
    </xf>
    <xf numFmtId="165" fontId="3" fillId="0" borderId="0" xfId="1" applyNumberFormat="1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5" fontId="2" fillId="0" borderId="5" xfId="1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2" borderId="7" xfId="0" applyFont="1" applyFill="1" applyBorder="1" applyAlignment="1">
      <alignment vertical="top"/>
    </xf>
    <xf numFmtId="165" fontId="2" fillId="0" borderId="7" xfId="1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165" fontId="3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165" fontId="3" fillId="0" borderId="3" xfId="1" applyNumberFormat="1" applyFont="1" applyBorder="1" applyAlignment="1">
      <alignment horizontal="right" vertical="top"/>
    </xf>
    <xf numFmtId="165" fontId="2" fillId="3" borderId="6" xfId="1" applyNumberFormat="1" applyFont="1" applyFill="1" applyBorder="1" applyAlignment="1">
      <alignment vertical="top"/>
    </xf>
    <xf numFmtId="165" fontId="2" fillId="3" borderId="3" xfId="1" applyNumberFormat="1" applyFont="1" applyFill="1" applyBorder="1" applyAlignment="1">
      <alignment horizontal="right" vertical="top"/>
    </xf>
    <xf numFmtId="165" fontId="2" fillId="3" borderId="6" xfId="1" applyNumberFormat="1" applyFont="1" applyFill="1" applyBorder="1" applyAlignment="1">
      <alignment horizontal="right" vertical="top"/>
    </xf>
    <xf numFmtId="165" fontId="2" fillId="3" borderId="0" xfId="1" applyNumberFormat="1" applyFont="1" applyFill="1" applyAlignment="1">
      <alignment horizontal="right" vertical="top"/>
    </xf>
    <xf numFmtId="0" fontId="6" fillId="0" borderId="0" xfId="0" applyFont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165" fontId="2" fillId="4" borderId="0" xfId="1" applyNumberFormat="1" applyFont="1" applyFill="1" applyAlignment="1">
      <alignment vertical="top"/>
    </xf>
    <xf numFmtId="165" fontId="2" fillId="4" borderId="3" xfId="1" applyNumberFormat="1" applyFont="1" applyFill="1" applyBorder="1" applyAlignment="1">
      <alignment vertical="top"/>
    </xf>
    <xf numFmtId="0" fontId="6" fillId="4" borderId="0" xfId="0" applyFont="1" applyFill="1" applyAlignment="1">
      <alignment horizontal="left" vertical="top"/>
    </xf>
    <xf numFmtId="0" fontId="3" fillId="0" borderId="0" xfId="1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14" fontId="6" fillId="0" borderId="0" xfId="0" applyNumberFormat="1" applyFont="1" applyAlignment="1">
      <alignment horizontal="left" vertical="top"/>
    </xf>
    <xf numFmtId="0" fontId="0" fillId="0" borderId="0" xfId="0" applyFont="1"/>
    <xf numFmtId="3" fontId="6" fillId="0" borderId="0" xfId="0" applyNumberFormat="1" applyFont="1" applyAlignment="1">
      <alignment horizontal="left" vertical="top" wrapText="1" shrinkToFit="1"/>
    </xf>
    <xf numFmtId="0" fontId="8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"/>
  <sheetViews>
    <sheetView tabSelected="1" zoomScaleNormal="100" workbookViewId="0">
      <pane ySplit="6" topLeftCell="A7" activePane="bottomLeft" state="frozen"/>
      <selection pane="bottomLeft" activeCell="I105" sqref="I105"/>
    </sheetView>
  </sheetViews>
  <sheetFormatPr defaultColWidth="9" defaultRowHeight="15" x14ac:dyDescent="0.25"/>
  <cols>
    <col min="1" max="1" width="10" style="1" customWidth="1"/>
    <col min="2" max="2" width="9" style="1" customWidth="1"/>
    <col min="3" max="3" width="43.140625" style="1" customWidth="1"/>
    <col min="4" max="5" width="17.85546875" style="3" hidden="1" customWidth="1"/>
    <col min="6" max="9" width="17.85546875" style="3" customWidth="1"/>
    <col min="10" max="10" width="31" style="2" hidden="1" customWidth="1"/>
    <col min="11" max="11" width="28.85546875" style="1" hidden="1" customWidth="1"/>
    <col min="12" max="16384" width="9" style="1"/>
  </cols>
  <sheetData>
    <row r="1" spans="1:11" ht="23.25" x14ac:dyDescent="0.25">
      <c r="A1" s="77" t="s">
        <v>109</v>
      </c>
      <c r="B1" s="77"/>
      <c r="C1" s="77"/>
      <c r="D1" s="77"/>
      <c r="E1" s="77"/>
      <c r="F1" s="77"/>
      <c r="G1" s="77"/>
      <c r="H1" s="77"/>
      <c r="I1" s="77"/>
      <c r="J1" s="77"/>
    </row>
    <row r="3" spans="1:11" ht="18.75" x14ac:dyDescent="0.25">
      <c r="A3" s="78" t="s">
        <v>137</v>
      </c>
      <c r="B3" s="78"/>
      <c r="C3" s="78"/>
      <c r="D3" s="78"/>
      <c r="E3" s="78"/>
      <c r="F3" s="78"/>
      <c r="G3" s="78"/>
      <c r="H3" s="78"/>
      <c r="I3" s="78"/>
      <c r="J3" s="78"/>
    </row>
    <row r="4" spans="1:11" ht="15.75" thickBot="1" x14ac:dyDescent="0.3"/>
    <row r="5" spans="1:11" ht="15" customHeight="1" x14ac:dyDescent="0.25">
      <c r="A5" s="4" t="s">
        <v>65</v>
      </c>
      <c r="D5" s="5">
        <v>2018</v>
      </c>
      <c r="E5" s="5">
        <v>2018</v>
      </c>
      <c r="F5" s="5">
        <v>2019</v>
      </c>
      <c r="G5" s="5">
        <v>2019</v>
      </c>
      <c r="H5" s="5">
        <v>2019</v>
      </c>
      <c r="I5" s="5">
        <v>2020</v>
      </c>
      <c r="K5" s="74">
        <v>43738</v>
      </c>
    </row>
    <row r="6" spans="1:11" ht="15" customHeight="1" x14ac:dyDescent="0.25">
      <c r="A6" s="6" t="s">
        <v>39</v>
      </c>
      <c r="B6" s="6" t="s">
        <v>38</v>
      </c>
      <c r="C6" s="6" t="s">
        <v>37</v>
      </c>
      <c r="D6" s="7" t="s">
        <v>36</v>
      </c>
      <c r="E6" s="7" t="s">
        <v>111</v>
      </c>
      <c r="F6" s="7" t="s">
        <v>36</v>
      </c>
      <c r="G6" s="7" t="s">
        <v>111</v>
      </c>
      <c r="H6" s="7" t="s">
        <v>140</v>
      </c>
      <c r="I6" s="7" t="s">
        <v>36</v>
      </c>
    </row>
    <row r="7" spans="1:11" ht="15.75" customHeight="1" x14ac:dyDescent="0.25">
      <c r="A7" s="8" t="s">
        <v>55</v>
      </c>
      <c r="B7" s="1">
        <v>1111</v>
      </c>
      <c r="C7" s="9" t="s">
        <v>64</v>
      </c>
      <c r="D7" s="10">
        <f>138000+68000</f>
        <v>206000</v>
      </c>
      <c r="E7" s="10">
        <v>206000</v>
      </c>
      <c r="F7" s="68">
        <v>270000</v>
      </c>
      <c r="G7" s="68">
        <v>270000</v>
      </c>
      <c r="H7" s="68">
        <v>270000</v>
      </c>
      <c r="I7" s="68">
        <v>270000</v>
      </c>
      <c r="K7" s="67">
        <v>191100</v>
      </c>
    </row>
    <row r="8" spans="1:11" ht="15" customHeight="1" x14ac:dyDescent="0.25">
      <c r="A8" s="11" t="s">
        <v>55</v>
      </c>
      <c r="B8" s="12">
        <v>1112</v>
      </c>
      <c r="C8" s="12" t="s">
        <v>63</v>
      </c>
      <c r="D8" s="13">
        <f>2000+1500</f>
        <v>3500</v>
      </c>
      <c r="E8" s="13">
        <v>3500</v>
      </c>
      <c r="F8" s="13">
        <v>3500</v>
      </c>
      <c r="G8" s="13">
        <v>3500</v>
      </c>
      <c r="H8" s="13">
        <v>3500</v>
      </c>
      <c r="I8" s="13">
        <v>4500</v>
      </c>
      <c r="K8" s="72" t="s">
        <v>131</v>
      </c>
    </row>
    <row r="9" spans="1:11" ht="15" customHeight="1" x14ac:dyDescent="0.25">
      <c r="A9" s="11" t="s">
        <v>55</v>
      </c>
      <c r="B9" s="12">
        <v>1113</v>
      </c>
      <c r="C9" s="12" t="s">
        <v>62</v>
      </c>
      <c r="D9" s="13">
        <v>21000</v>
      </c>
      <c r="E9" s="13">
        <v>21000</v>
      </c>
      <c r="F9" s="13">
        <v>21000</v>
      </c>
      <c r="G9" s="13">
        <v>21000</v>
      </c>
      <c r="H9" s="13">
        <v>21000</v>
      </c>
      <c r="I9" s="13">
        <v>21000</v>
      </c>
      <c r="J9" s="14"/>
      <c r="K9" s="67">
        <v>18130</v>
      </c>
    </row>
    <row r="10" spans="1:11" ht="15" customHeight="1" x14ac:dyDescent="0.25">
      <c r="A10" s="11" t="s">
        <v>55</v>
      </c>
      <c r="B10" s="12">
        <v>1121</v>
      </c>
      <c r="C10" s="12" t="s">
        <v>61</v>
      </c>
      <c r="D10" s="13">
        <v>208000</v>
      </c>
      <c r="E10" s="13">
        <v>208000</v>
      </c>
      <c r="F10" s="13">
        <v>208000</v>
      </c>
      <c r="G10" s="13">
        <v>208000</v>
      </c>
      <c r="H10" s="13">
        <v>208000</v>
      </c>
      <c r="I10" s="13">
        <v>208000</v>
      </c>
      <c r="J10" s="14"/>
      <c r="K10" s="67">
        <v>167990</v>
      </c>
    </row>
    <row r="11" spans="1:11" ht="15" customHeight="1" x14ac:dyDescent="0.25">
      <c r="A11" s="11" t="s">
        <v>55</v>
      </c>
      <c r="B11" s="12">
        <v>1122</v>
      </c>
      <c r="C11" s="12" t="s">
        <v>60</v>
      </c>
      <c r="D11" s="13">
        <v>10000</v>
      </c>
      <c r="E11" s="13">
        <v>10000</v>
      </c>
      <c r="F11" s="13">
        <v>10000</v>
      </c>
      <c r="G11" s="13">
        <v>10000</v>
      </c>
      <c r="H11" s="13">
        <v>10000</v>
      </c>
      <c r="I11" s="13">
        <v>10000</v>
      </c>
      <c r="J11" s="14"/>
      <c r="K11" s="67">
        <v>0</v>
      </c>
    </row>
    <row r="12" spans="1:11" ht="15" customHeight="1" x14ac:dyDescent="0.25">
      <c r="A12" s="11" t="s">
        <v>55</v>
      </c>
      <c r="B12" s="12">
        <v>1211</v>
      </c>
      <c r="C12" s="12" t="s">
        <v>59</v>
      </c>
      <c r="D12" s="13">
        <f>300000/8*12</f>
        <v>450000</v>
      </c>
      <c r="E12" s="13">
        <f>300000/8*12</f>
        <v>450000</v>
      </c>
      <c r="F12" s="13">
        <v>450000</v>
      </c>
      <c r="G12" s="13">
        <v>450000</v>
      </c>
      <c r="H12" s="13">
        <v>450000</v>
      </c>
      <c r="I12" s="13">
        <v>450000</v>
      </c>
      <c r="J12" s="14"/>
      <c r="K12" s="67">
        <v>372702</v>
      </c>
    </row>
    <row r="13" spans="1:11" ht="32.25" customHeight="1" x14ac:dyDescent="0.25">
      <c r="A13" s="11" t="s">
        <v>55</v>
      </c>
      <c r="B13" s="12">
        <v>1340</v>
      </c>
      <c r="C13" s="15" t="s">
        <v>105</v>
      </c>
      <c r="D13" s="13">
        <v>5000</v>
      </c>
      <c r="E13" s="13">
        <v>5000</v>
      </c>
      <c r="F13" s="13">
        <v>5000</v>
      </c>
      <c r="G13" s="13">
        <v>5570</v>
      </c>
      <c r="H13" s="13">
        <v>5570</v>
      </c>
      <c r="I13" s="13">
        <v>5570</v>
      </c>
      <c r="J13" s="16" t="s">
        <v>90</v>
      </c>
      <c r="K13" s="67">
        <v>5570</v>
      </c>
    </row>
    <row r="14" spans="1:11" ht="15" customHeight="1" x14ac:dyDescent="0.25">
      <c r="A14" s="11" t="s">
        <v>55</v>
      </c>
      <c r="B14" s="12">
        <v>1341</v>
      </c>
      <c r="C14" s="12" t="s">
        <v>58</v>
      </c>
      <c r="D14" s="13">
        <v>1100</v>
      </c>
      <c r="E14" s="13">
        <v>1100</v>
      </c>
      <c r="F14" s="13">
        <v>1200</v>
      </c>
      <c r="G14" s="13">
        <v>1200</v>
      </c>
      <c r="H14" s="13">
        <v>1200</v>
      </c>
      <c r="I14" s="13">
        <v>1200</v>
      </c>
      <c r="J14" s="14"/>
      <c r="K14" s="67">
        <v>1123</v>
      </c>
    </row>
    <row r="15" spans="1:11" ht="15" customHeight="1" x14ac:dyDescent="0.25">
      <c r="A15" s="11" t="s">
        <v>55</v>
      </c>
      <c r="B15" s="12">
        <v>1345</v>
      </c>
      <c r="C15" s="12" t="s">
        <v>57</v>
      </c>
      <c r="D15" s="13">
        <v>11000</v>
      </c>
      <c r="E15" s="13">
        <v>11000</v>
      </c>
      <c r="F15" s="13">
        <v>11000</v>
      </c>
      <c r="G15" s="13">
        <v>11000</v>
      </c>
      <c r="H15" s="13">
        <v>11000</v>
      </c>
      <c r="I15" s="13">
        <v>11000</v>
      </c>
      <c r="J15" s="14"/>
      <c r="K15" s="67">
        <v>5696</v>
      </c>
    </row>
    <row r="16" spans="1:11" ht="29.25" customHeight="1" x14ac:dyDescent="0.25">
      <c r="A16" s="17" t="s">
        <v>55</v>
      </c>
      <c r="B16" s="15" t="s">
        <v>76</v>
      </c>
      <c r="C16" s="15" t="s">
        <v>77</v>
      </c>
      <c r="D16" s="13">
        <f>4000/8*12</f>
        <v>6000</v>
      </c>
      <c r="E16" s="13">
        <v>7000</v>
      </c>
      <c r="F16" s="13">
        <v>10000</v>
      </c>
      <c r="G16" s="13">
        <v>10000</v>
      </c>
      <c r="H16" s="13">
        <v>10000</v>
      </c>
      <c r="I16" s="13">
        <v>10000</v>
      </c>
      <c r="J16" s="14"/>
      <c r="K16" s="67">
        <v>4482</v>
      </c>
    </row>
    <row r="17" spans="1:11" ht="15" customHeight="1" x14ac:dyDescent="0.25">
      <c r="A17" s="11" t="s">
        <v>55</v>
      </c>
      <c r="B17" s="12">
        <v>1511</v>
      </c>
      <c r="C17" s="12" t="s">
        <v>56</v>
      </c>
      <c r="D17" s="13">
        <v>165000</v>
      </c>
      <c r="E17" s="13">
        <v>165000</v>
      </c>
      <c r="F17" s="69">
        <v>176000</v>
      </c>
      <c r="G17" s="69">
        <v>176000</v>
      </c>
      <c r="H17" s="69">
        <v>176000</v>
      </c>
      <c r="I17" s="69">
        <v>176000</v>
      </c>
      <c r="J17" s="14"/>
      <c r="K17" s="67">
        <v>132577</v>
      </c>
    </row>
    <row r="18" spans="1:11" ht="30" customHeight="1" x14ac:dyDescent="0.25">
      <c r="A18" s="18" t="s">
        <v>55</v>
      </c>
      <c r="B18" s="19">
        <v>4111</v>
      </c>
      <c r="C18" s="20" t="s">
        <v>112</v>
      </c>
      <c r="D18" s="21"/>
      <c r="E18" s="21"/>
      <c r="F18" s="21"/>
      <c r="G18" s="21">
        <v>29000</v>
      </c>
      <c r="H18" s="21">
        <v>29000</v>
      </c>
      <c r="I18" s="21"/>
      <c r="J18" s="73" t="s">
        <v>118</v>
      </c>
      <c r="K18" s="67"/>
    </row>
    <row r="19" spans="1:11" ht="30" customHeight="1" x14ac:dyDescent="0.25">
      <c r="A19" s="18" t="s">
        <v>55</v>
      </c>
      <c r="B19" s="19">
        <v>4112</v>
      </c>
      <c r="C19" s="20" t="s">
        <v>54</v>
      </c>
      <c r="D19" s="21">
        <v>54400</v>
      </c>
      <c r="E19" s="21">
        <v>60900</v>
      </c>
      <c r="F19" s="21">
        <v>60900</v>
      </c>
      <c r="G19" s="21">
        <v>65400</v>
      </c>
      <c r="H19" s="21">
        <v>65400</v>
      </c>
      <c r="I19" s="21">
        <v>69000</v>
      </c>
      <c r="J19" s="73" t="s">
        <v>119</v>
      </c>
      <c r="K19" s="67">
        <v>49050</v>
      </c>
    </row>
    <row r="20" spans="1:11" ht="15" customHeight="1" x14ac:dyDescent="0.25">
      <c r="A20" s="8" t="s">
        <v>53</v>
      </c>
      <c r="D20" s="23">
        <f>SUM(D7:D19)</f>
        <v>1141000</v>
      </c>
      <c r="E20" s="23">
        <f>SUM(E7:E19)</f>
        <v>1148500</v>
      </c>
      <c r="F20" s="23">
        <f>SUM(F7:F19)</f>
        <v>1226600</v>
      </c>
      <c r="G20" s="23">
        <f>SUM(G7:G19)</f>
        <v>1260670</v>
      </c>
      <c r="H20" s="23">
        <f>SUM(H7:H19)</f>
        <v>1260670</v>
      </c>
      <c r="I20" s="23">
        <f>SUM(I7:I19)</f>
        <v>1236270</v>
      </c>
      <c r="K20" s="67"/>
    </row>
    <row r="21" spans="1:11" ht="8.25" customHeight="1" x14ac:dyDescent="0.25">
      <c r="D21" s="10"/>
      <c r="E21" s="10"/>
      <c r="F21" s="10"/>
      <c r="G21" s="10"/>
      <c r="H21" s="10"/>
      <c r="I21" s="10"/>
      <c r="K21" s="67"/>
    </row>
    <row r="22" spans="1:11" ht="15" customHeight="1" x14ac:dyDescent="0.25">
      <c r="A22" s="24" t="s">
        <v>35</v>
      </c>
      <c r="B22" s="24"/>
      <c r="C22" s="24"/>
      <c r="D22" s="25"/>
      <c r="E22" s="25"/>
      <c r="F22" s="25"/>
      <c r="G22" s="25"/>
      <c r="H22" s="25"/>
      <c r="I22" s="25"/>
      <c r="J22" s="26"/>
      <c r="K22" s="67"/>
    </row>
    <row r="23" spans="1:11" ht="30" x14ac:dyDescent="0.25">
      <c r="A23" s="27">
        <v>1031</v>
      </c>
      <c r="B23" s="27">
        <v>2111</v>
      </c>
      <c r="C23" s="27" t="s">
        <v>47</v>
      </c>
      <c r="D23" s="62">
        <v>200000</v>
      </c>
      <c r="E23" s="62">
        <v>200000</v>
      </c>
      <c r="F23" s="62">
        <v>150000</v>
      </c>
      <c r="G23" s="62">
        <v>150000</v>
      </c>
      <c r="H23" s="62">
        <v>150000</v>
      </c>
      <c r="I23" s="62">
        <v>60000</v>
      </c>
      <c r="J23" s="22" t="s">
        <v>68</v>
      </c>
      <c r="K23" s="76" t="s">
        <v>120</v>
      </c>
    </row>
    <row r="24" spans="1:11" ht="15" customHeight="1" x14ac:dyDescent="0.25">
      <c r="A24" s="1" t="s">
        <v>52</v>
      </c>
      <c r="D24" s="10">
        <f>D23</f>
        <v>200000</v>
      </c>
      <c r="E24" s="10">
        <f>E23</f>
        <v>200000</v>
      </c>
      <c r="F24" s="10">
        <f>F23</f>
        <v>150000</v>
      </c>
      <c r="G24" s="10">
        <f>G23</f>
        <v>150000</v>
      </c>
      <c r="H24" s="10">
        <f>H23</f>
        <v>150000</v>
      </c>
      <c r="I24" s="10">
        <f>I23</f>
        <v>60000</v>
      </c>
      <c r="K24" s="67"/>
    </row>
    <row r="25" spans="1:11" ht="6.75" customHeight="1" x14ac:dyDescent="0.25">
      <c r="D25" s="10"/>
      <c r="E25" s="10"/>
      <c r="F25" s="10"/>
      <c r="G25" s="10"/>
      <c r="H25" s="10"/>
      <c r="I25" s="10"/>
      <c r="K25" s="67"/>
    </row>
    <row r="26" spans="1:11" ht="15" customHeight="1" x14ac:dyDescent="0.25">
      <c r="A26" s="24" t="s">
        <v>33</v>
      </c>
      <c r="B26" s="24"/>
      <c r="C26" s="24"/>
      <c r="D26" s="25"/>
      <c r="E26" s="25"/>
      <c r="F26" s="25"/>
      <c r="G26" s="25"/>
      <c r="H26" s="25"/>
      <c r="I26" s="25"/>
      <c r="J26" s="26"/>
      <c r="K26" s="67"/>
    </row>
    <row r="27" spans="1:11" ht="15" customHeight="1" x14ac:dyDescent="0.25">
      <c r="A27" s="27">
        <v>2212</v>
      </c>
      <c r="B27" s="27">
        <v>2324</v>
      </c>
      <c r="C27" s="27" t="s">
        <v>51</v>
      </c>
      <c r="D27" s="28">
        <v>20000</v>
      </c>
      <c r="E27" s="28">
        <v>20000</v>
      </c>
      <c r="F27" s="28">
        <v>20000</v>
      </c>
      <c r="G27" s="28">
        <v>20000</v>
      </c>
      <c r="H27" s="28">
        <v>20000</v>
      </c>
      <c r="I27" s="28">
        <v>20000</v>
      </c>
      <c r="J27" s="29" t="s">
        <v>91</v>
      </c>
      <c r="K27" s="67">
        <v>15000</v>
      </c>
    </row>
    <row r="28" spans="1:11" ht="15" customHeight="1" x14ac:dyDescent="0.25">
      <c r="A28" s="1" t="s">
        <v>50</v>
      </c>
      <c r="D28" s="10">
        <f>D27</f>
        <v>20000</v>
      </c>
      <c r="E28" s="10">
        <f>E27</f>
        <v>20000</v>
      </c>
      <c r="F28" s="10">
        <f>F27</f>
        <v>20000</v>
      </c>
      <c r="G28" s="10">
        <f>G27</f>
        <v>20000</v>
      </c>
      <c r="H28" s="10">
        <f>H27</f>
        <v>20000</v>
      </c>
      <c r="I28" s="10">
        <f>I27</f>
        <v>20000</v>
      </c>
      <c r="K28" s="67"/>
    </row>
    <row r="29" spans="1:11" ht="6.75" customHeight="1" x14ac:dyDescent="0.25">
      <c r="D29" s="10"/>
      <c r="E29" s="10"/>
      <c r="F29" s="10"/>
      <c r="G29" s="10"/>
      <c r="H29" s="10"/>
      <c r="I29" s="10"/>
      <c r="K29" s="67"/>
    </row>
    <row r="30" spans="1:11" ht="15" customHeight="1" x14ac:dyDescent="0.25">
      <c r="A30" s="24" t="s">
        <v>113</v>
      </c>
      <c r="B30" s="24"/>
      <c r="C30" s="24"/>
      <c r="D30" s="25"/>
      <c r="E30" s="25"/>
      <c r="F30" s="25"/>
      <c r="G30" s="25"/>
      <c r="H30" s="25"/>
      <c r="I30" s="25"/>
      <c r="J30" s="26"/>
      <c r="K30" s="67"/>
    </row>
    <row r="31" spans="1:11" ht="15" customHeight="1" x14ac:dyDescent="0.25">
      <c r="A31" s="27">
        <v>2310</v>
      </c>
      <c r="B31" s="27">
        <v>2132</v>
      </c>
      <c r="C31" s="27" t="s">
        <v>114</v>
      </c>
      <c r="D31" s="28"/>
      <c r="E31" s="28"/>
      <c r="F31" s="28"/>
      <c r="G31" s="28">
        <v>46860</v>
      </c>
      <c r="H31" s="28">
        <v>46860</v>
      </c>
      <c r="I31" s="28">
        <v>46860</v>
      </c>
      <c r="J31" s="30" t="s">
        <v>123</v>
      </c>
      <c r="K31" s="67">
        <v>23430</v>
      </c>
    </row>
    <row r="32" spans="1:11" ht="15" customHeight="1" x14ac:dyDescent="0.25">
      <c r="A32" s="1" t="s">
        <v>115</v>
      </c>
      <c r="D32" s="10"/>
      <c r="E32" s="10"/>
      <c r="F32" s="10"/>
      <c r="G32" s="10">
        <f>G31</f>
        <v>46860</v>
      </c>
      <c r="H32" s="10">
        <f>H31</f>
        <v>46860</v>
      </c>
      <c r="I32" s="10">
        <f>I31</f>
        <v>46860</v>
      </c>
      <c r="J32" s="31"/>
      <c r="K32" s="67"/>
    </row>
    <row r="33" spans="1:11" ht="6.75" customHeight="1" x14ac:dyDescent="0.25">
      <c r="D33" s="10"/>
      <c r="E33" s="10"/>
      <c r="F33" s="10"/>
      <c r="G33" s="10"/>
      <c r="H33" s="10"/>
      <c r="I33" s="10"/>
      <c r="K33" s="67"/>
    </row>
    <row r="34" spans="1:11" ht="15" customHeight="1" x14ac:dyDescent="0.25">
      <c r="A34" s="24" t="s">
        <v>28</v>
      </c>
      <c r="B34" s="24"/>
      <c r="C34" s="24"/>
      <c r="D34" s="25"/>
      <c r="E34" s="25"/>
      <c r="F34" s="25"/>
      <c r="G34" s="25"/>
      <c r="H34" s="25"/>
      <c r="I34" s="25"/>
      <c r="J34" s="26"/>
      <c r="K34" s="67"/>
    </row>
    <row r="35" spans="1:11" ht="15" customHeight="1" x14ac:dyDescent="0.25">
      <c r="A35" s="27">
        <v>3722</v>
      </c>
      <c r="B35" s="27">
        <v>2111</v>
      </c>
      <c r="C35" s="27" t="s">
        <v>47</v>
      </c>
      <c r="D35" s="28">
        <v>12000</v>
      </c>
      <c r="E35" s="28">
        <v>12000</v>
      </c>
      <c r="F35" s="28">
        <v>12000</v>
      </c>
      <c r="G35" s="28">
        <v>12000</v>
      </c>
      <c r="H35" s="28">
        <v>12000</v>
      </c>
      <c r="I35" s="28">
        <v>15000</v>
      </c>
      <c r="J35" s="30" t="s">
        <v>69</v>
      </c>
      <c r="K35" s="67" t="s">
        <v>121</v>
      </c>
    </row>
    <row r="36" spans="1:11" ht="15" customHeight="1" x14ac:dyDescent="0.25">
      <c r="A36" s="1" t="s">
        <v>49</v>
      </c>
      <c r="D36" s="10">
        <f>D35</f>
        <v>12000</v>
      </c>
      <c r="E36" s="10">
        <f>E35</f>
        <v>12000</v>
      </c>
      <c r="F36" s="10">
        <f>F35</f>
        <v>12000</v>
      </c>
      <c r="G36" s="10">
        <f>G35</f>
        <v>12000</v>
      </c>
      <c r="H36" s="10">
        <f>H35</f>
        <v>12000</v>
      </c>
      <c r="I36" s="10">
        <f>I35</f>
        <v>15000</v>
      </c>
      <c r="J36" s="31"/>
      <c r="K36" s="67"/>
    </row>
    <row r="37" spans="1:11" ht="5.25" customHeight="1" x14ac:dyDescent="0.25">
      <c r="D37" s="10"/>
      <c r="E37" s="10"/>
      <c r="F37" s="10"/>
      <c r="G37" s="10"/>
      <c r="H37" s="10"/>
      <c r="I37" s="10"/>
      <c r="J37" s="31"/>
      <c r="K37" s="67"/>
    </row>
    <row r="38" spans="1:11" ht="15" customHeight="1" x14ac:dyDescent="0.25">
      <c r="A38" s="24" t="s">
        <v>48</v>
      </c>
      <c r="B38" s="24"/>
      <c r="C38" s="24"/>
      <c r="D38" s="25"/>
      <c r="E38" s="25"/>
      <c r="F38" s="25"/>
      <c r="G38" s="25"/>
      <c r="H38" s="25"/>
      <c r="I38" s="25"/>
      <c r="J38" s="26"/>
      <c r="K38" s="67"/>
    </row>
    <row r="39" spans="1:11" ht="15" customHeight="1" x14ac:dyDescent="0.25">
      <c r="A39" s="27">
        <v>3725</v>
      </c>
      <c r="B39" s="27">
        <v>2111</v>
      </c>
      <c r="C39" s="27" t="s">
        <v>47</v>
      </c>
      <c r="D39" s="28">
        <v>35000</v>
      </c>
      <c r="E39" s="28">
        <v>35000</v>
      </c>
      <c r="F39" s="28">
        <v>38000</v>
      </c>
      <c r="G39" s="28">
        <v>38000</v>
      </c>
      <c r="H39" s="28">
        <v>38000</v>
      </c>
      <c r="I39" s="28">
        <v>35000</v>
      </c>
      <c r="J39" s="32" t="s">
        <v>70</v>
      </c>
      <c r="K39" s="67" t="s">
        <v>122</v>
      </c>
    </row>
    <row r="40" spans="1:11" ht="15" customHeight="1" x14ac:dyDescent="0.25">
      <c r="A40" s="1" t="s">
        <v>46</v>
      </c>
      <c r="D40" s="10">
        <f>D39</f>
        <v>35000</v>
      </c>
      <c r="E40" s="10">
        <f>E39</f>
        <v>35000</v>
      </c>
      <c r="F40" s="10">
        <f>F39</f>
        <v>38000</v>
      </c>
      <c r="G40" s="10">
        <f>G39</f>
        <v>38000</v>
      </c>
      <c r="H40" s="10">
        <f>H39</f>
        <v>38000</v>
      </c>
      <c r="I40" s="10">
        <f>I39</f>
        <v>35000</v>
      </c>
      <c r="J40" s="31"/>
      <c r="K40" s="67"/>
    </row>
    <row r="41" spans="1:11" ht="5.25" customHeight="1" x14ac:dyDescent="0.25">
      <c r="D41" s="10"/>
      <c r="E41" s="10"/>
      <c r="F41" s="10"/>
      <c r="G41" s="10"/>
      <c r="H41" s="10"/>
      <c r="I41" s="10"/>
      <c r="K41" s="67"/>
    </row>
    <row r="42" spans="1:11" ht="15" customHeight="1" x14ac:dyDescent="0.25">
      <c r="A42" s="24" t="s">
        <v>21</v>
      </c>
      <c r="B42" s="24"/>
      <c r="C42" s="24"/>
      <c r="D42" s="25"/>
      <c r="E42" s="25"/>
      <c r="F42" s="25"/>
      <c r="G42" s="25"/>
      <c r="H42" s="25"/>
      <c r="I42" s="25"/>
      <c r="J42" s="26"/>
      <c r="K42" s="67"/>
    </row>
    <row r="43" spans="1:11" ht="15" customHeight="1" x14ac:dyDescent="0.25">
      <c r="A43" s="12">
        <v>6171</v>
      </c>
      <c r="B43" s="12">
        <v>2131</v>
      </c>
      <c r="C43" s="12" t="s">
        <v>66</v>
      </c>
      <c r="D43" s="33">
        <v>12000</v>
      </c>
      <c r="E43" s="33">
        <v>20000</v>
      </c>
      <c r="F43" s="33">
        <v>20000</v>
      </c>
      <c r="G43" s="33">
        <v>20000</v>
      </c>
      <c r="H43" s="33">
        <v>20000</v>
      </c>
      <c r="I43" s="33">
        <v>20000</v>
      </c>
      <c r="J43" s="16" t="s">
        <v>92</v>
      </c>
      <c r="K43" s="67">
        <v>2000</v>
      </c>
    </row>
    <row r="44" spans="1:11" ht="15" customHeight="1" x14ac:dyDescent="0.25">
      <c r="A44" s="27">
        <v>6171</v>
      </c>
      <c r="B44" s="27">
        <v>2132</v>
      </c>
      <c r="C44" s="34" t="s">
        <v>45</v>
      </c>
      <c r="D44" s="35">
        <v>30000</v>
      </c>
      <c r="E44" s="35">
        <v>30000</v>
      </c>
      <c r="F44" s="35">
        <v>30000</v>
      </c>
      <c r="G44" s="35">
        <v>30000</v>
      </c>
      <c r="H44" s="35">
        <v>30000</v>
      </c>
      <c r="I44" s="35">
        <v>30000</v>
      </c>
      <c r="J44" s="22" t="s">
        <v>93</v>
      </c>
      <c r="K44" s="67">
        <v>0</v>
      </c>
    </row>
    <row r="45" spans="1:11" ht="15" customHeight="1" x14ac:dyDescent="0.25">
      <c r="A45" s="1" t="s">
        <v>7</v>
      </c>
      <c r="D45" s="36">
        <f>SUM(D43:D44)</f>
        <v>42000</v>
      </c>
      <c r="E45" s="36">
        <f>SUM(E43:E44)</f>
        <v>50000</v>
      </c>
      <c r="F45" s="36">
        <f>SUM(F43:F44)</f>
        <v>50000</v>
      </c>
      <c r="G45" s="36">
        <f>SUM(G43:G44)</f>
        <v>50000</v>
      </c>
      <c r="H45" s="36">
        <f>SUM(H43:H44)</f>
        <v>50000</v>
      </c>
      <c r="I45" s="36">
        <f>SUM(I43:I44)</f>
        <v>50000</v>
      </c>
      <c r="K45" s="67"/>
    </row>
    <row r="46" spans="1:11" ht="6" customHeight="1" x14ac:dyDescent="0.25">
      <c r="D46" s="10"/>
      <c r="E46" s="10"/>
      <c r="F46" s="10"/>
      <c r="G46" s="10"/>
      <c r="H46" s="10"/>
      <c r="I46" s="10"/>
      <c r="K46" s="67"/>
    </row>
    <row r="47" spans="1:11" ht="15" customHeight="1" x14ac:dyDescent="0.25">
      <c r="A47" s="24" t="s">
        <v>44</v>
      </c>
      <c r="B47" s="24"/>
      <c r="C47" s="24"/>
      <c r="D47" s="25"/>
      <c r="E47" s="25"/>
      <c r="F47" s="25"/>
      <c r="G47" s="25"/>
      <c r="H47" s="25"/>
      <c r="I47" s="25"/>
      <c r="J47" s="26"/>
      <c r="K47" s="67"/>
    </row>
    <row r="48" spans="1:11" ht="15" customHeight="1" x14ac:dyDescent="0.25">
      <c r="A48" s="12">
        <v>6310</v>
      </c>
      <c r="B48" s="12">
        <v>2141</v>
      </c>
      <c r="C48" s="12" t="s">
        <v>43</v>
      </c>
      <c r="D48" s="13">
        <v>1000</v>
      </c>
      <c r="E48" s="13">
        <v>1000</v>
      </c>
      <c r="F48" s="13">
        <v>1000</v>
      </c>
      <c r="G48" s="13">
        <v>1000</v>
      </c>
      <c r="H48" s="13">
        <v>1000</v>
      </c>
      <c r="I48" s="13">
        <v>1000</v>
      </c>
      <c r="J48" s="14" t="s">
        <v>95</v>
      </c>
      <c r="K48" s="67">
        <v>0</v>
      </c>
    </row>
    <row r="49" spans="1:11" ht="15" customHeight="1" x14ac:dyDescent="0.25">
      <c r="A49" s="37" t="s">
        <v>78</v>
      </c>
      <c r="B49" s="38" t="s">
        <v>79</v>
      </c>
      <c r="C49" s="39" t="s">
        <v>80</v>
      </c>
      <c r="D49" s="40">
        <v>100</v>
      </c>
      <c r="E49" s="40">
        <v>100</v>
      </c>
      <c r="F49" s="40">
        <v>100</v>
      </c>
      <c r="G49" s="40">
        <v>100</v>
      </c>
      <c r="H49" s="40">
        <v>100</v>
      </c>
      <c r="I49" s="40">
        <v>100</v>
      </c>
      <c r="J49" s="29" t="s">
        <v>94</v>
      </c>
      <c r="K49" s="67">
        <v>0</v>
      </c>
    </row>
    <row r="50" spans="1:11" ht="15" customHeight="1" x14ac:dyDescent="0.25">
      <c r="A50" s="1" t="s">
        <v>42</v>
      </c>
      <c r="D50" s="41">
        <f>SUM(D48:D49)</f>
        <v>1100</v>
      </c>
      <c r="E50" s="41">
        <f>SUM(E48:E49)</f>
        <v>1100</v>
      </c>
      <c r="F50" s="41">
        <f>SUM(F48:F49)</f>
        <v>1100</v>
      </c>
      <c r="G50" s="41">
        <f>SUM(G48:G49)</f>
        <v>1100</v>
      </c>
      <c r="H50" s="41">
        <f>SUM(H48:H49)</f>
        <v>1100</v>
      </c>
      <c r="I50" s="41">
        <f>SUM(I48:I49)</f>
        <v>1100</v>
      </c>
      <c r="K50" s="67" t="s">
        <v>124</v>
      </c>
    </row>
    <row r="51" spans="1:11" ht="6.75" customHeight="1" x14ac:dyDescent="0.25">
      <c r="A51" s="27"/>
      <c r="B51" s="27"/>
      <c r="C51" s="27"/>
      <c r="D51" s="28"/>
      <c r="E51" s="28"/>
      <c r="F51" s="28"/>
      <c r="G51" s="28"/>
      <c r="H51" s="28"/>
      <c r="I51" s="28"/>
      <c r="J51" s="29"/>
      <c r="K51" s="67"/>
    </row>
    <row r="52" spans="1:11" ht="15" customHeight="1" x14ac:dyDescent="0.25">
      <c r="A52" s="4" t="s">
        <v>41</v>
      </c>
      <c r="D52" s="42">
        <f>D50+D45+D40+D36+D28+D24+D20</f>
        <v>1451100</v>
      </c>
      <c r="E52" s="42">
        <f>E50+E45+E40+E36+E28+E24+E20</f>
        <v>1466600</v>
      </c>
      <c r="F52" s="42">
        <f>F50+F45+F40+F36+F28+F24+F20</f>
        <v>1497700</v>
      </c>
      <c r="G52" s="42">
        <f>G50+G45+G40+G36+G28+G24+G20+G32</f>
        <v>1578630</v>
      </c>
      <c r="H52" s="42">
        <f>H50+H45+H40+H36+H28+H24+H20+H32</f>
        <v>1578630</v>
      </c>
      <c r="I52" s="42">
        <f>I50+I45+I40+I36+I28+I24+I20+I32</f>
        <v>1464230</v>
      </c>
      <c r="K52" s="67"/>
    </row>
    <row r="53" spans="1:11" ht="27" customHeight="1" x14ac:dyDescent="0.25">
      <c r="K53" s="67"/>
    </row>
    <row r="54" spans="1:11" ht="15" customHeight="1" thickBot="1" x14ac:dyDescent="0.3">
      <c r="A54" s="43"/>
      <c r="B54" s="43"/>
      <c r="C54" s="43"/>
      <c r="J54" s="44"/>
      <c r="K54" s="67"/>
    </row>
    <row r="55" spans="1:11" ht="15" customHeight="1" x14ac:dyDescent="0.25">
      <c r="A55" s="4" t="s">
        <v>40</v>
      </c>
      <c r="D55" s="5">
        <v>2018</v>
      </c>
      <c r="E55" s="5">
        <v>2018</v>
      </c>
      <c r="F55" s="5">
        <v>2019</v>
      </c>
      <c r="G55" s="71"/>
      <c r="H55" s="71"/>
      <c r="I55" s="71"/>
      <c r="K55" s="67"/>
    </row>
    <row r="56" spans="1:11" ht="15" customHeight="1" x14ac:dyDescent="0.25">
      <c r="A56" s="6" t="s">
        <v>39</v>
      </c>
      <c r="B56" s="6" t="s">
        <v>38</v>
      </c>
      <c r="C56" s="6" t="s">
        <v>37</v>
      </c>
      <c r="D56" s="7" t="s">
        <v>36</v>
      </c>
      <c r="E56" s="7" t="s">
        <v>111</v>
      </c>
      <c r="F56" s="7" t="s">
        <v>36</v>
      </c>
      <c r="G56" s="7"/>
      <c r="H56" s="7"/>
      <c r="I56" s="7"/>
      <c r="J56" s="45" t="s">
        <v>67</v>
      </c>
      <c r="K56" s="67"/>
    </row>
    <row r="57" spans="1:11" ht="15" customHeight="1" x14ac:dyDescent="0.25">
      <c r="J57" s="46"/>
      <c r="K57" s="67"/>
    </row>
    <row r="58" spans="1:11" ht="15" customHeight="1" x14ac:dyDescent="0.25">
      <c r="A58" s="24">
        <v>1031</v>
      </c>
      <c r="B58" s="24"/>
      <c r="C58" s="24" t="s">
        <v>35</v>
      </c>
      <c r="D58" s="47">
        <v>70000</v>
      </c>
      <c r="E58" s="47">
        <v>80000</v>
      </c>
      <c r="F58" s="47">
        <v>80000</v>
      </c>
      <c r="G58" s="47">
        <v>82500</v>
      </c>
      <c r="H58" s="47">
        <v>82500</v>
      </c>
      <c r="I58" s="47">
        <v>80000</v>
      </c>
      <c r="J58" s="48" t="s">
        <v>71</v>
      </c>
      <c r="K58" s="67" t="s">
        <v>125</v>
      </c>
    </row>
    <row r="59" spans="1:11" ht="15" customHeight="1" x14ac:dyDescent="0.25">
      <c r="A59" s="12">
        <v>1070</v>
      </c>
      <c r="B59" s="12"/>
      <c r="C59" s="12" t="s">
        <v>34</v>
      </c>
      <c r="D59" s="33">
        <v>15000</v>
      </c>
      <c r="E59" s="33">
        <v>15000</v>
      </c>
      <c r="F59" s="33">
        <v>15000</v>
      </c>
      <c r="G59" s="33">
        <v>15000</v>
      </c>
      <c r="H59" s="33">
        <v>15000</v>
      </c>
      <c r="I59" s="33">
        <v>15000</v>
      </c>
      <c r="J59" s="14" t="s">
        <v>96</v>
      </c>
      <c r="K59" s="67">
        <v>15000</v>
      </c>
    </row>
    <row r="60" spans="1:11" ht="15" customHeight="1" x14ac:dyDescent="0.25">
      <c r="A60" s="12">
        <v>2212</v>
      </c>
      <c r="B60" s="12"/>
      <c r="C60" s="12" t="s">
        <v>33</v>
      </c>
      <c r="D60" s="33">
        <v>70000</v>
      </c>
      <c r="E60" s="33">
        <v>100000</v>
      </c>
      <c r="F60" s="33">
        <v>70000</v>
      </c>
      <c r="G60" s="33">
        <v>880000</v>
      </c>
      <c r="H60" s="33">
        <v>880000</v>
      </c>
      <c r="I60" s="33">
        <v>100000</v>
      </c>
      <c r="J60" s="14"/>
      <c r="K60" s="76" t="s">
        <v>126</v>
      </c>
    </row>
    <row r="61" spans="1:11" ht="15" customHeight="1" x14ac:dyDescent="0.25">
      <c r="A61" s="12">
        <v>2310</v>
      </c>
      <c r="B61" s="12"/>
      <c r="C61" s="75" t="s">
        <v>135</v>
      </c>
      <c r="D61" s="33"/>
      <c r="E61" s="33"/>
      <c r="F61" s="33"/>
      <c r="G61" s="33"/>
      <c r="H61" s="33"/>
      <c r="I61" s="33">
        <v>47000</v>
      </c>
      <c r="J61" s="14" t="s">
        <v>136</v>
      </c>
      <c r="K61" s="67"/>
    </row>
    <row r="62" spans="1:11" ht="15" customHeight="1" x14ac:dyDescent="0.25">
      <c r="A62" s="12">
        <v>2321</v>
      </c>
      <c r="B62" s="12"/>
      <c r="C62" s="15" t="s">
        <v>32</v>
      </c>
      <c r="D62" s="33">
        <v>1000</v>
      </c>
      <c r="E62" s="33">
        <v>1000</v>
      </c>
      <c r="F62" s="33">
        <v>1000</v>
      </c>
      <c r="G62" s="33">
        <v>10000</v>
      </c>
      <c r="H62" s="33">
        <v>10000</v>
      </c>
      <c r="I62" s="33">
        <v>10000</v>
      </c>
      <c r="J62" s="14"/>
      <c r="K62" s="67">
        <v>9529</v>
      </c>
    </row>
    <row r="63" spans="1:11" ht="15" customHeight="1" x14ac:dyDescent="0.25">
      <c r="A63" s="12">
        <v>3319</v>
      </c>
      <c r="B63" s="12"/>
      <c r="C63" s="12" t="s">
        <v>31</v>
      </c>
      <c r="D63" s="33">
        <v>25000</v>
      </c>
      <c r="E63" s="33">
        <v>25000</v>
      </c>
      <c r="F63" s="33">
        <v>20000</v>
      </c>
      <c r="G63" s="33">
        <v>20000</v>
      </c>
      <c r="H63" s="33">
        <v>20000</v>
      </c>
      <c r="I63" s="33">
        <v>20000</v>
      </c>
      <c r="J63" s="16" t="s">
        <v>97</v>
      </c>
      <c r="K63" s="67" t="s">
        <v>127</v>
      </c>
    </row>
    <row r="64" spans="1:11" ht="30" customHeight="1" x14ac:dyDescent="0.25">
      <c r="A64" s="12">
        <v>3399</v>
      </c>
      <c r="B64" s="12"/>
      <c r="C64" s="15" t="s">
        <v>30</v>
      </c>
      <c r="D64" s="13">
        <f>16500+17500</f>
        <v>34000</v>
      </c>
      <c r="E64" s="13">
        <f>16500+17500</f>
        <v>34000</v>
      </c>
      <c r="F64" s="13">
        <v>49000</v>
      </c>
      <c r="G64" s="13">
        <v>69000</v>
      </c>
      <c r="H64" s="13">
        <v>69000</v>
      </c>
      <c r="I64" s="13">
        <v>60000</v>
      </c>
      <c r="J64" s="16" t="s">
        <v>98</v>
      </c>
      <c r="K64" s="76" t="s">
        <v>138</v>
      </c>
    </row>
    <row r="65" spans="1:11" ht="27.75" customHeight="1" x14ac:dyDescent="0.25">
      <c r="A65" s="12">
        <v>3631</v>
      </c>
      <c r="B65" s="12"/>
      <c r="C65" s="12" t="s">
        <v>29</v>
      </c>
      <c r="D65" s="33">
        <f>8000+17000</f>
        <v>25000</v>
      </c>
      <c r="E65" s="33">
        <f>8000+17000</f>
        <v>25000</v>
      </c>
      <c r="F65" s="33">
        <v>40000</v>
      </c>
      <c r="G65" s="33">
        <v>44000</v>
      </c>
      <c r="H65" s="33">
        <v>44000</v>
      </c>
      <c r="I65" s="33">
        <v>44000</v>
      </c>
      <c r="J65" s="14"/>
      <c r="K65" s="76" t="s">
        <v>128</v>
      </c>
    </row>
    <row r="66" spans="1:11" ht="15" customHeight="1" x14ac:dyDescent="0.25">
      <c r="A66" s="12">
        <v>3639</v>
      </c>
      <c r="B66" s="12"/>
      <c r="C66" s="12" t="s">
        <v>75</v>
      </c>
      <c r="D66" s="63">
        <v>441500</v>
      </c>
      <c r="E66" s="63">
        <v>441500</v>
      </c>
      <c r="F66" s="63">
        <v>300000</v>
      </c>
      <c r="G66" s="63">
        <v>307000</v>
      </c>
      <c r="H66" s="63">
        <v>307000</v>
      </c>
      <c r="I66" s="63">
        <v>300000</v>
      </c>
      <c r="J66" s="14" t="s">
        <v>107</v>
      </c>
      <c r="K66" s="67" t="s">
        <v>129</v>
      </c>
    </row>
    <row r="67" spans="1:11" ht="29.25" customHeight="1" x14ac:dyDescent="0.25">
      <c r="A67" s="12">
        <v>3722</v>
      </c>
      <c r="B67" s="12"/>
      <c r="C67" s="12" t="s">
        <v>28</v>
      </c>
      <c r="D67" s="33">
        <v>150000</v>
      </c>
      <c r="E67" s="33">
        <v>150000</v>
      </c>
      <c r="F67" s="33">
        <v>150000</v>
      </c>
      <c r="G67" s="33">
        <v>150000</v>
      </c>
      <c r="H67" s="33">
        <v>150000</v>
      </c>
      <c r="I67" s="33">
        <v>150000</v>
      </c>
      <c r="J67" s="16" t="s">
        <v>99</v>
      </c>
      <c r="K67" s="67">
        <v>102050</v>
      </c>
    </row>
    <row r="68" spans="1:11" ht="15" customHeight="1" x14ac:dyDescent="0.25">
      <c r="A68" s="12">
        <v>3745</v>
      </c>
      <c r="B68" s="12"/>
      <c r="C68" s="12" t="s">
        <v>27</v>
      </c>
      <c r="D68" s="33">
        <v>38000</v>
      </c>
      <c r="E68" s="33">
        <v>88000</v>
      </c>
      <c r="F68" s="33">
        <v>70000</v>
      </c>
      <c r="G68" s="33">
        <v>70000</v>
      </c>
      <c r="H68" s="33">
        <v>70000</v>
      </c>
      <c r="I68" s="33">
        <v>50000</v>
      </c>
      <c r="J68" s="14"/>
      <c r="K68" s="67" t="s">
        <v>130</v>
      </c>
    </row>
    <row r="69" spans="1:11" ht="15" customHeight="1" x14ac:dyDescent="0.25">
      <c r="A69" s="12">
        <v>5512</v>
      </c>
      <c r="B69" s="12"/>
      <c r="C69" s="12" t="s">
        <v>26</v>
      </c>
      <c r="D69" s="33">
        <v>7000</v>
      </c>
      <c r="E69" s="33">
        <v>7630</v>
      </c>
      <c r="F69" s="33">
        <v>5000</v>
      </c>
      <c r="G69" s="33">
        <v>5000</v>
      </c>
      <c r="H69" s="33">
        <v>5000</v>
      </c>
      <c r="I69" s="33">
        <v>5000</v>
      </c>
      <c r="J69" s="14"/>
      <c r="K69" s="67" t="s">
        <v>108</v>
      </c>
    </row>
    <row r="70" spans="1:11" ht="15" customHeight="1" x14ac:dyDescent="0.25">
      <c r="D70" s="36"/>
      <c r="E70" s="36"/>
      <c r="F70" s="36"/>
      <c r="G70" s="36"/>
      <c r="H70" s="36"/>
      <c r="I70" s="36"/>
      <c r="K70" s="67"/>
    </row>
    <row r="71" spans="1:11" ht="15" customHeight="1" x14ac:dyDescent="0.25">
      <c r="A71" s="24" t="s">
        <v>25</v>
      </c>
      <c r="B71" s="24"/>
      <c r="C71" s="24"/>
      <c r="D71" s="47"/>
      <c r="E71" s="47"/>
      <c r="F71" s="47"/>
      <c r="G71" s="47"/>
      <c r="H71" s="47"/>
      <c r="I71" s="47"/>
      <c r="J71" s="26"/>
      <c r="K71" s="67"/>
    </row>
    <row r="72" spans="1:11" ht="15" customHeight="1" x14ac:dyDescent="0.25">
      <c r="A72" s="12">
        <v>6112</v>
      </c>
      <c r="B72" s="12">
        <v>5023</v>
      </c>
      <c r="C72" s="12" t="s">
        <v>24</v>
      </c>
      <c r="D72" s="63">
        <f>314000+14000</f>
        <v>328000</v>
      </c>
      <c r="E72" s="63">
        <f>314000+14000</f>
        <v>328000</v>
      </c>
      <c r="F72" s="63">
        <v>328000</v>
      </c>
      <c r="G72" s="63">
        <v>335000</v>
      </c>
      <c r="H72" s="63">
        <v>335000</v>
      </c>
      <c r="I72" s="63">
        <v>350000</v>
      </c>
      <c r="J72" s="14"/>
      <c r="K72" s="67" t="s">
        <v>139</v>
      </c>
    </row>
    <row r="73" spans="1:11" ht="15" customHeight="1" x14ac:dyDescent="0.25">
      <c r="A73" s="27">
        <v>6112</v>
      </c>
      <c r="B73" s="27">
        <v>5032</v>
      </c>
      <c r="C73" s="27" t="s">
        <v>23</v>
      </c>
      <c r="D73" s="64">
        <v>28500</v>
      </c>
      <c r="E73" s="64">
        <v>28500</v>
      </c>
      <c r="F73" s="64">
        <v>28500</v>
      </c>
      <c r="G73" s="64">
        <v>29500</v>
      </c>
      <c r="H73" s="64">
        <v>29500</v>
      </c>
      <c r="I73" s="64">
        <v>34000</v>
      </c>
      <c r="J73" s="49"/>
      <c r="K73" s="67"/>
    </row>
    <row r="74" spans="1:11" ht="15" customHeight="1" x14ac:dyDescent="0.25">
      <c r="A74" s="1" t="s">
        <v>22</v>
      </c>
      <c r="D74" s="65">
        <f>SUM(D72:D73)</f>
        <v>356500</v>
      </c>
      <c r="E74" s="65">
        <f>SUM(E72:E73)</f>
        <v>356500</v>
      </c>
      <c r="F74" s="65">
        <f>SUM(F72:F73)</f>
        <v>356500</v>
      </c>
      <c r="G74" s="65">
        <f>SUM(G72:G73)</f>
        <v>364500</v>
      </c>
      <c r="H74" s="65">
        <f>SUM(H72:H73)</f>
        <v>364500</v>
      </c>
      <c r="I74" s="65">
        <f>SUM(I72:I73)</f>
        <v>384000</v>
      </c>
      <c r="K74" s="67"/>
    </row>
    <row r="75" spans="1:11" ht="15" customHeight="1" x14ac:dyDescent="0.25">
      <c r="D75" s="65"/>
      <c r="E75" s="65"/>
      <c r="F75" s="65"/>
      <c r="G75" s="65"/>
      <c r="H75" s="65"/>
      <c r="I75" s="65"/>
      <c r="K75" s="67"/>
    </row>
    <row r="76" spans="1:11" ht="15" customHeight="1" x14ac:dyDescent="0.25">
      <c r="A76" s="1" t="s">
        <v>116</v>
      </c>
      <c r="D76" s="65"/>
      <c r="E76" s="65"/>
      <c r="F76" s="65"/>
      <c r="G76" s="65"/>
      <c r="H76" s="65"/>
      <c r="I76" s="65"/>
      <c r="K76" s="67"/>
    </row>
    <row r="77" spans="1:11" ht="15" customHeight="1" x14ac:dyDescent="0.25">
      <c r="A77" s="27">
        <v>6117</v>
      </c>
      <c r="B77" s="27"/>
      <c r="C77" s="27"/>
      <c r="D77" s="64"/>
      <c r="E77" s="64"/>
      <c r="F77" s="64"/>
      <c r="G77" s="64">
        <v>29000</v>
      </c>
      <c r="H77" s="64">
        <v>29000</v>
      </c>
      <c r="I77" s="64"/>
      <c r="J77" s="29"/>
      <c r="K77" s="67"/>
    </row>
    <row r="78" spans="1:11" ht="15" customHeight="1" x14ac:dyDescent="0.25">
      <c r="A78" s="1" t="s">
        <v>117</v>
      </c>
      <c r="D78" s="65"/>
      <c r="E78" s="65"/>
      <c r="F78" s="65"/>
      <c r="G78" s="65">
        <f>G77</f>
        <v>29000</v>
      </c>
      <c r="H78" s="65">
        <f>H77</f>
        <v>29000</v>
      </c>
      <c r="I78" s="65"/>
      <c r="K78" s="67"/>
    </row>
    <row r="79" spans="1:11" ht="15" customHeight="1" x14ac:dyDescent="0.25">
      <c r="D79" s="36"/>
      <c r="E79" s="36"/>
      <c r="F79" s="36"/>
      <c r="G79" s="36"/>
      <c r="H79" s="36"/>
      <c r="I79" s="36"/>
      <c r="K79" s="67"/>
    </row>
    <row r="80" spans="1:11" ht="15" customHeight="1" x14ac:dyDescent="0.25">
      <c r="A80" s="24" t="s">
        <v>21</v>
      </c>
      <c r="B80" s="24"/>
      <c r="C80" s="24"/>
      <c r="D80" s="47"/>
      <c r="E80" s="47"/>
      <c r="F80" s="47"/>
      <c r="G80" s="47"/>
      <c r="H80" s="47"/>
      <c r="I80" s="47"/>
      <c r="J80" s="26"/>
      <c r="K80" s="67"/>
    </row>
    <row r="81" spans="1:11" ht="30" customHeight="1" x14ac:dyDescent="0.25">
      <c r="A81" s="12">
        <v>6171</v>
      </c>
      <c r="B81" s="12">
        <v>5021</v>
      </c>
      <c r="C81" s="12" t="s">
        <v>20</v>
      </c>
      <c r="D81" s="13">
        <v>50000</v>
      </c>
      <c r="E81" s="13">
        <v>50000</v>
      </c>
      <c r="F81" s="13">
        <v>50000</v>
      </c>
      <c r="G81" s="13">
        <v>50000</v>
      </c>
      <c r="H81" s="13">
        <v>50000</v>
      </c>
      <c r="I81" s="13">
        <v>50000</v>
      </c>
      <c r="J81" s="16" t="s">
        <v>100</v>
      </c>
      <c r="K81" s="67" t="s">
        <v>132</v>
      </c>
    </row>
    <row r="82" spans="1:11" ht="15" customHeight="1" x14ac:dyDescent="0.25">
      <c r="A82" s="12">
        <v>6171</v>
      </c>
      <c r="B82" s="12">
        <v>5136</v>
      </c>
      <c r="C82" s="12" t="s">
        <v>19</v>
      </c>
      <c r="D82" s="13">
        <v>4000</v>
      </c>
      <c r="E82" s="13">
        <v>4000</v>
      </c>
      <c r="F82" s="13">
        <v>4000</v>
      </c>
      <c r="G82" s="13">
        <v>4000</v>
      </c>
      <c r="H82" s="13">
        <v>4000</v>
      </c>
      <c r="I82" s="13">
        <v>4000</v>
      </c>
      <c r="J82" s="14"/>
      <c r="K82" s="67">
        <v>0</v>
      </c>
    </row>
    <row r="83" spans="1:11" ht="15" customHeight="1" x14ac:dyDescent="0.25">
      <c r="A83" s="12">
        <v>6171</v>
      </c>
      <c r="B83" s="12">
        <v>5137</v>
      </c>
      <c r="C83" s="12" t="s">
        <v>18</v>
      </c>
      <c r="D83" s="13">
        <v>10000</v>
      </c>
      <c r="E83" s="13">
        <v>10000</v>
      </c>
      <c r="F83" s="13">
        <v>10000</v>
      </c>
      <c r="G83" s="13">
        <v>10000</v>
      </c>
      <c r="H83" s="13">
        <v>10000</v>
      </c>
      <c r="I83" s="13">
        <v>10000</v>
      </c>
      <c r="J83" s="14"/>
      <c r="K83" s="67">
        <v>7013</v>
      </c>
    </row>
    <row r="84" spans="1:11" ht="15" customHeight="1" x14ac:dyDescent="0.25">
      <c r="A84" s="12">
        <v>6171</v>
      </c>
      <c r="B84" s="12">
        <v>5139</v>
      </c>
      <c r="C84" s="12" t="s">
        <v>17</v>
      </c>
      <c r="D84" s="13">
        <v>20000</v>
      </c>
      <c r="E84" s="13">
        <v>20000</v>
      </c>
      <c r="F84" s="13">
        <v>20000</v>
      </c>
      <c r="G84" s="13">
        <v>20000</v>
      </c>
      <c r="H84" s="13">
        <v>20000</v>
      </c>
      <c r="I84" s="13">
        <v>20000</v>
      </c>
      <c r="J84" s="14"/>
      <c r="K84" s="67">
        <v>1810</v>
      </c>
    </row>
    <row r="85" spans="1:11" ht="15" customHeight="1" x14ac:dyDescent="0.25">
      <c r="A85" s="12">
        <v>6171</v>
      </c>
      <c r="B85" s="12">
        <v>5151</v>
      </c>
      <c r="C85" s="12" t="s">
        <v>106</v>
      </c>
      <c r="D85" s="13">
        <v>2000</v>
      </c>
      <c r="E85" s="13">
        <v>2000</v>
      </c>
      <c r="F85" s="13">
        <v>2000</v>
      </c>
      <c r="G85" s="13">
        <v>2000</v>
      </c>
      <c r="H85" s="13">
        <v>2000</v>
      </c>
      <c r="I85" s="13">
        <v>2000</v>
      </c>
      <c r="J85" s="14"/>
      <c r="K85" s="67">
        <v>1245</v>
      </c>
    </row>
    <row r="86" spans="1:11" ht="28.5" customHeight="1" x14ac:dyDescent="0.25">
      <c r="A86" s="12">
        <v>6171</v>
      </c>
      <c r="B86" s="12">
        <v>5154</v>
      </c>
      <c r="C86" s="12" t="s">
        <v>16</v>
      </c>
      <c r="D86" s="13">
        <f>35000-17000</f>
        <v>18000</v>
      </c>
      <c r="E86" s="13">
        <f>35000-17000</f>
        <v>18000</v>
      </c>
      <c r="F86" s="13">
        <f>35000-17000</f>
        <v>18000</v>
      </c>
      <c r="G86" s="13">
        <f>35000-17000</f>
        <v>18000</v>
      </c>
      <c r="H86" s="13">
        <f>35000-17000</f>
        <v>18000</v>
      </c>
      <c r="I86" s="13">
        <f>35000-17000</f>
        <v>18000</v>
      </c>
      <c r="J86" s="16" t="s">
        <v>101</v>
      </c>
      <c r="K86" s="67">
        <v>13300</v>
      </c>
    </row>
    <row r="87" spans="1:11" ht="15" customHeight="1" x14ac:dyDescent="0.25">
      <c r="A87" s="12">
        <v>6171</v>
      </c>
      <c r="B87" s="12">
        <v>5161</v>
      </c>
      <c r="C87" s="12" t="s">
        <v>15</v>
      </c>
      <c r="D87" s="13">
        <v>1000</v>
      </c>
      <c r="E87" s="13">
        <v>1000</v>
      </c>
      <c r="F87" s="13">
        <v>1000</v>
      </c>
      <c r="G87" s="13">
        <v>1000</v>
      </c>
      <c r="H87" s="13">
        <v>1000</v>
      </c>
      <c r="I87" s="13">
        <v>1000</v>
      </c>
      <c r="J87" s="14"/>
      <c r="K87" s="67">
        <v>415</v>
      </c>
    </row>
    <row r="88" spans="1:11" ht="15" customHeight="1" x14ac:dyDescent="0.25">
      <c r="A88" s="12">
        <v>6171</v>
      </c>
      <c r="B88" s="12">
        <v>5162</v>
      </c>
      <c r="C88" s="12" t="s">
        <v>14</v>
      </c>
      <c r="D88" s="13">
        <v>7000</v>
      </c>
      <c r="E88" s="13">
        <v>7000</v>
      </c>
      <c r="F88" s="13">
        <v>7000</v>
      </c>
      <c r="G88" s="13">
        <v>7000</v>
      </c>
      <c r="H88" s="13">
        <v>7000</v>
      </c>
      <c r="I88" s="13">
        <v>7000</v>
      </c>
      <c r="J88" s="14"/>
      <c r="K88" s="67">
        <v>8024</v>
      </c>
    </row>
    <row r="89" spans="1:11" ht="15" customHeight="1" x14ac:dyDescent="0.25">
      <c r="A89" s="12">
        <v>6171</v>
      </c>
      <c r="B89" s="12">
        <v>5163</v>
      </c>
      <c r="C89" s="12" t="s">
        <v>13</v>
      </c>
      <c r="D89" s="13">
        <v>3500</v>
      </c>
      <c r="E89" s="13">
        <v>3500</v>
      </c>
      <c r="F89" s="69">
        <v>4000</v>
      </c>
      <c r="G89" s="69">
        <v>4000</v>
      </c>
      <c r="H89" s="69">
        <v>4000</v>
      </c>
      <c r="I89" s="69">
        <v>4000</v>
      </c>
      <c r="J89" s="14"/>
      <c r="K89" s="67">
        <v>2994</v>
      </c>
    </row>
    <row r="90" spans="1:11" ht="15" customHeight="1" x14ac:dyDescent="0.25">
      <c r="A90" s="12">
        <v>6171</v>
      </c>
      <c r="B90" s="12">
        <v>5169</v>
      </c>
      <c r="C90" s="12" t="s">
        <v>12</v>
      </c>
      <c r="D90" s="13">
        <v>35000</v>
      </c>
      <c r="E90" s="13">
        <v>35000</v>
      </c>
      <c r="F90" s="13">
        <v>35000</v>
      </c>
      <c r="G90" s="13">
        <v>35000</v>
      </c>
      <c r="H90" s="13">
        <v>35000</v>
      </c>
      <c r="I90" s="13">
        <v>35000</v>
      </c>
      <c r="J90" s="14"/>
      <c r="K90" s="67">
        <v>27122</v>
      </c>
    </row>
    <row r="91" spans="1:11" ht="15" customHeight="1" x14ac:dyDescent="0.25">
      <c r="A91" s="12">
        <v>6171</v>
      </c>
      <c r="B91" s="12">
        <v>5171</v>
      </c>
      <c r="C91" s="12" t="s">
        <v>11</v>
      </c>
      <c r="D91" s="33">
        <v>5000</v>
      </c>
      <c r="E91" s="33">
        <v>5000</v>
      </c>
      <c r="F91" s="33">
        <v>5000</v>
      </c>
      <c r="G91" s="33">
        <v>5000</v>
      </c>
      <c r="H91" s="33">
        <v>5000</v>
      </c>
      <c r="I91" s="33">
        <v>5000</v>
      </c>
      <c r="J91" s="14"/>
      <c r="K91" s="67">
        <v>0</v>
      </c>
    </row>
    <row r="92" spans="1:11" ht="15" customHeight="1" x14ac:dyDescent="0.25">
      <c r="A92" s="12">
        <v>6171</v>
      </c>
      <c r="B92" s="12">
        <v>5173</v>
      </c>
      <c r="C92" s="12" t="s">
        <v>10</v>
      </c>
      <c r="D92" s="13">
        <v>5000</v>
      </c>
      <c r="E92" s="13">
        <v>5000</v>
      </c>
      <c r="F92" s="13">
        <v>5000</v>
      </c>
      <c r="G92" s="13">
        <v>5000</v>
      </c>
      <c r="H92" s="13">
        <v>5000</v>
      </c>
      <c r="I92" s="13">
        <v>5000</v>
      </c>
      <c r="J92" s="14"/>
      <c r="K92" s="67">
        <v>3462</v>
      </c>
    </row>
    <row r="93" spans="1:11" ht="15" customHeight="1" x14ac:dyDescent="0.25">
      <c r="A93" s="12">
        <v>6171</v>
      </c>
      <c r="B93" s="12">
        <v>5175</v>
      </c>
      <c r="C93" s="12" t="s">
        <v>9</v>
      </c>
      <c r="D93" s="13">
        <v>1000</v>
      </c>
      <c r="E93" s="13">
        <v>1000</v>
      </c>
      <c r="F93" s="13">
        <v>1000</v>
      </c>
      <c r="G93" s="13">
        <v>1000</v>
      </c>
      <c r="H93" s="13">
        <v>1000</v>
      </c>
      <c r="I93" s="13">
        <v>1000</v>
      </c>
      <c r="J93" s="16"/>
      <c r="K93" s="67">
        <v>0</v>
      </c>
    </row>
    <row r="94" spans="1:11" ht="29.25" customHeight="1" x14ac:dyDescent="0.25">
      <c r="A94" s="27">
        <v>6171</v>
      </c>
      <c r="B94" s="27">
        <v>5321</v>
      </c>
      <c r="C94" s="27" t="s">
        <v>8</v>
      </c>
      <c r="D94" s="28">
        <v>1000</v>
      </c>
      <c r="E94" s="28">
        <v>1000</v>
      </c>
      <c r="F94" s="28">
        <v>1000</v>
      </c>
      <c r="G94" s="28">
        <v>1000</v>
      </c>
      <c r="H94" s="28">
        <v>1000</v>
      </c>
      <c r="I94" s="28">
        <v>1000</v>
      </c>
      <c r="J94" s="22" t="s">
        <v>102</v>
      </c>
      <c r="K94" s="67">
        <v>0</v>
      </c>
    </row>
    <row r="95" spans="1:11" ht="15" customHeight="1" x14ac:dyDescent="0.25">
      <c r="A95" s="1" t="s">
        <v>7</v>
      </c>
      <c r="D95" s="36">
        <f>SUM(D81:D94)</f>
        <v>162500</v>
      </c>
      <c r="E95" s="36">
        <f>SUM(E81:E94)</f>
        <v>162500</v>
      </c>
      <c r="F95" s="36">
        <f>SUM(F81:F94)</f>
        <v>163000</v>
      </c>
      <c r="G95" s="36">
        <f>SUM(G81:G94)</f>
        <v>163000</v>
      </c>
      <c r="H95" s="36">
        <f>SUM(H81:H94)</f>
        <v>163000</v>
      </c>
      <c r="I95" s="36">
        <f>SUM(I81:I94)</f>
        <v>163000</v>
      </c>
    </row>
    <row r="96" spans="1:11" ht="15" customHeight="1" x14ac:dyDescent="0.25">
      <c r="C96" s="3"/>
      <c r="D96" s="36"/>
      <c r="E96" s="36"/>
      <c r="F96" s="36"/>
      <c r="G96" s="36"/>
      <c r="H96" s="36"/>
      <c r="I96" s="36"/>
    </row>
    <row r="97" spans="1:11" ht="15" customHeight="1" x14ac:dyDescent="0.25">
      <c r="A97" s="50" t="s">
        <v>81</v>
      </c>
      <c r="B97" s="50"/>
      <c r="C97" s="51"/>
      <c r="D97" s="47"/>
      <c r="E97" s="47"/>
      <c r="F97" s="47"/>
      <c r="G97" s="47"/>
      <c r="H97" s="47"/>
      <c r="I97" s="47"/>
      <c r="J97" s="26"/>
    </row>
    <row r="98" spans="1:11" ht="33" customHeight="1" x14ac:dyDescent="0.25">
      <c r="A98" s="52" t="s">
        <v>82</v>
      </c>
      <c r="B98" s="52" t="s">
        <v>83</v>
      </c>
      <c r="C98" s="52" t="s">
        <v>13</v>
      </c>
      <c r="D98" s="53">
        <v>5000</v>
      </c>
      <c r="E98" s="53">
        <v>5000</v>
      </c>
      <c r="F98" s="53">
        <v>5000</v>
      </c>
      <c r="G98" s="53">
        <v>5000</v>
      </c>
      <c r="H98" s="53">
        <v>5000</v>
      </c>
      <c r="I98" s="53">
        <v>5000</v>
      </c>
      <c r="J98" s="54" t="s">
        <v>103</v>
      </c>
      <c r="K98" s="67">
        <v>4987</v>
      </c>
    </row>
    <row r="99" spans="1:11" ht="15" customHeight="1" x14ac:dyDescent="0.25">
      <c r="A99" s="55" t="s">
        <v>84</v>
      </c>
      <c r="B99" s="56"/>
      <c r="C99" s="56"/>
      <c r="D99" s="36">
        <f>D98</f>
        <v>5000</v>
      </c>
      <c r="E99" s="36">
        <f>E98</f>
        <v>5000</v>
      </c>
      <c r="F99" s="36">
        <f>F98</f>
        <v>5000</v>
      </c>
      <c r="G99" s="36">
        <f>G98</f>
        <v>5000</v>
      </c>
      <c r="H99" s="36">
        <f>H98</f>
        <v>5000</v>
      </c>
      <c r="I99" s="36">
        <f>I98</f>
        <v>5000</v>
      </c>
      <c r="K99" s="67"/>
    </row>
    <row r="100" spans="1:11" ht="15" customHeight="1" x14ac:dyDescent="0.25">
      <c r="K100" s="67"/>
    </row>
    <row r="101" spans="1:11" ht="15" customHeight="1" x14ac:dyDescent="0.25">
      <c r="A101" s="24" t="s">
        <v>6</v>
      </c>
      <c r="B101" s="24"/>
      <c r="C101" s="24"/>
      <c r="D101" s="51"/>
      <c r="E101" s="51"/>
      <c r="F101" s="51"/>
      <c r="G101" s="51"/>
      <c r="H101" s="51"/>
      <c r="I101" s="51"/>
      <c r="J101" s="26"/>
      <c r="K101" s="67"/>
    </row>
    <row r="102" spans="1:11" ht="15" customHeight="1" x14ac:dyDescent="0.25">
      <c r="A102" s="27">
        <v>6399</v>
      </c>
      <c r="B102" s="27">
        <v>5362</v>
      </c>
      <c r="C102" s="27" t="s">
        <v>5</v>
      </c>
      <c r="D102" s="35">
        <v>10000</v>
      </c>
      <c r="E102" s="35">
        <v>10000</v>
      </c>
      <c r="F102" s="35">
        <v>10000</v>
      </c>
      <c r="G102" s="35">
        <v>10000</v>
      </c>
      <c r="H102" s="35">
        <v>10000</v>
      </c>
      <c r="I102" s="35">
        <v>5000</v>
      </c>
      <c r="J102" s="22" t="s">
        <v>72</v>
      </c>
      <c r="K102" s="67">
        <v>132</v>
      </c>
    </row>
    <row r="103" spans="1:11" ht="15" customHeight="1" x14ac:dyDescent="0.25">
      <c r="A103" s="1" t="s">
        <v>4</v>
      </c>
      <c r="D103" s="36">
        <f>D102</f>
        <v>10000</v>
      </c>
      <c r="E103" s="36">
        <f>E102</f>
        <v>10000</v>
      </c>
      <c r="F103" s="36">
        <f>F102</f>
        <v>10000</v>
      </c>
      <c r="G103" s="36">
        <f>G102</f>
        <v>10000</v>
      </c>
      <c r="H103" s="36">
        <f>H102</f>
        <v>10000</v>
      </c>
      <c r="I103" s="36">
        <f>I102</f>
        <v>5000</v>
      </c>
      <c r="K103" s="67"/>
    </row>
    <row r="104" spans="1:11" ht="15" customHeight="1" x14ac:dyDescent="0.25">
      <c r="D104" s="36"/>
      <c r="E104" s="36"/>
      <c r="F104" s="36"/>
      <c r="G104" s="36"/>
      <c r="H104" s="36"/>
      <c r="I104" s="36"/>
      <c r="K104" s="67"/>
    </row>
    <row r="105" spans="1:11" ht="15" customHeight="1" x14ac:dyDescent="0.25">
      <c r="A105" s="50" t="s">
        <v>85</v>
      </c>
      <c r="B105" s="50"/>
      <c r="C105" s="50"/>
      <c r="D105" s="47"/>
      <c r="E105" s="47"/>
      <c r="F105" s="47"/>
      <c r="G105" s="47"/>
      <c r="H105" s="47"/>
      <c r="I105" s="47"/>
      <c r="J105" s="26"/>
      <c r="K105" s="67"/>
    </row>
    <row r="106" spans="1:11" ht="30.75" customHeight="1" x14ac:dyDescent="0.25">
      <c r="A106" s="57" t="s">
        <v>86</v>
      </c>
      <c r="B106" s="57" t="s">
        <v>87</v>
      </c>
      <c r="C106" s="58" t="s">
        <v>88</v>
      </c>
      <c r="D106" s="35">
        <v>12100</v>
      </c>
      <c r="E106" s="35">
        <v>12100</v>
      </c>
      <c r="F106" s="35">
        <v>10000</v>
      </c>
      <c r="G106" s="35">
        <v>10600</v>
      </c>
      <c r="H106" s="35">
        <v>10600</v>
      </c>
      <c r="I106" s="35">
        <v>9200</v>
      </c>
      <c r="J106" s="22" t="s">
        <v>133</v>
      </c>
      <c r="K106" s="67" t="s">
        <v>134</v>
      </c>
    </row>
    <row r="107" spans="1:11" ht="15" customHeight="1" x14ac:dyDescent="0.25">
      <c r="A107" s="55" t="s">
        <v>89</v>
      </c>
      <c r="B107" s="56"/>
      <c r="C107" s="56"/>
      <c r="D107" s="36">
        <f>D106</f>
        <v>12100</v>
      </c>
      <c r="E107" s="36">
        <f>E106</f>
        <v>12100</v>
      </c>
      <c r="F107" s="36">
        <f>F106</f>
        <v>10000</v>
      </c>
      <c r="G107" s="36">
        <f>G106</f>
        <v>10600</v>
      </c>
      <c r="H107" s="36">
        <f>H106</f>
        <v>10600</v>
      </c>
      <c r="I107" s="36">
        <f>I106</f>
        <v>9200</v>
      </c>
      <c r="K107" s="67"/>
    </row>
    <row r="108" spans="1:11" ht="15" customHeight="1" x14ac:dyDescent="0.25">
      <c r="D108" s="36"/>
      <c r="E108" s="36"/>
      <c r="F108" s="36"/>
      <c r="G108" s="36"/>
      <c r="H108" s="36"/>
      <c r="I108" s="36"/>
      <c r="K108" s="67"/>
    </row>
    <row r="109" spans="1:11" ht="15" customHeight="1" x14ac:dyDescent="0.25">
      <c r="A109" s="24" t="s">
        <v>3</v>
      </c>
      <c r="B109" s="24"/>
      <c r="C109" s="24"/>
      <c r="D109" s="47"/>
      <c r="E109" s="47"/>
      <c r="F109" s="47"/>
      <c r="G109" s="47"/>
      <c r="H109" s="47"/>
      <c r="I109" s="47"/>
      <c r="J109" s="26"/>
      <c r="K109" s="67"/>
    </row>
    <row r="110" spans="1:11" ht="30.75" customHeight="1" x14ac:dyDescent="0.25">
      <c r="A110" s="27">
        <v>6409</v>
      </c>
      <c r="B110" s="27">
        <v>5222</v>
      </c>
      <c r="C110" s="34" t="s">
        <v>2</v>
      </c>
      <c r="D110" s="35">
        <v>1500</v>
      </c>
      <c r="E110" s="35">
        <v>1500</v>
      </c>
      <c r="F110" s="35">
        <v>1500</v>
      </c>
      <c r="G110" s="35">
        <v>1500</v>
      </c>
      <c r="H110" s="35">
        <v>1500</v>
      </c>
      <c r="I110" s="35">
        <v>1000</v>
      </c>
      <c r="J110" s="54" t="s">
        <v>104</v>
      </c>
      <c r="K110" s="66" t="s">
        <v>124</v>
      </c>
    </row>
    <row r="111" spans="1:11" ht="15.75" customHeight="1" x14ac:dyDescent="0.25">
      <c r="A111" s="1" t="s">
        <v>1</v>
      </c>
      <c r="D111" s="36">
        <f>D110</f>
        <v>1500</v>
      </c>
      <c r="E111" s="36">
        <f>E110</f>
        <v>1500</v>
      </c>
      <c r="F111" s="36">
        <f>F110</f>
        <v>1500</v>
      </c>
      <c r="G111" s="36">
        <f>G110</f>
        <v>1500</v>
      </c>
      <c r="H111" s="36">
        <f>H110</f>
        <v>1500</v>
      </c>
      <c r="I111" s="36">
        <f>I110</f>
        <v>1000</v>
      </c>
    </row>
    <row r="112" spans="1:11" ht="15" customHeight="1" x14ac:dyDescent="0.25">
      <c r="A112" s="27"/>
      <c r="B112" s="27"/>
      <c r="C112" s="27"/>
      <c r="D112" s="35"/>
      <c r="E112" s="35"/>
      <c r="F112" s="35"/>
      <c r="G112" s="35"/>
      <c r="H112" s="35"/>
      <c r="I112" s="35"/>
      <c r="J112" s="29"/>
    </row>
    <row r="113" spans="1:11" ht="15" customHeight="1" x14ac:dyDescent="0.25">
      <c r="A113" s="4" t="s">
        <v>0</v>
      </c>
      <c r="D113" s="59">
        <f>D111+D107+D103+D99+D95+D74+D69+D68+D67+D66+D65+D64+D63+D62+D61+D60+D59+D58</f>
        <v>1424100</v>
      </c>
      <c r="E113" s="59">
        <f>E111+E107+E103+E99+E95+E74+E69+E68+E67+E66+E65+E64+E63+E62+E61+E60+E59+E58</f>
        <v>1514730</v>
      </c>
      <c r="F113" s="59">
        <f>F111+F107+F103+F99+F95+F74+F69+F68+F67+F66+F65+F64+F63+F62+F61+F60+F59+F58</f>
        <v>1346000</v>
      </c>
      <c r="G113" s="59">
        <f>G111+G107+G103+G99+G95+G74+G69+G68+G67+G66+G65+G64+G63+G62+G61+G60+G59+G58+G78</f>
        <v>2236100</v>
      </c>
      <c r="H113" s="59">
        <f>H111+H107+H103+H99+H95+H74+H69+H68+H67+H66+H65+H64+H63+H62+H61+H60+H59+H58+H78</f>
        <v>2236100</v>
      </c>
      <c r="I113" s="59">
        <f>I111+I107+I103+I99+I95+I74+I69+I68+I67+I66+I65+I64+I63+I62+I61+I60+I59+I58+I78</f>
        <v>1448200</v>
      </c>
    </row>
    <row r="114" spans="1:11" ht="15" customHeight="1" x14ac:dyDescent="0.25">
      <c r="A114" s="4"/>
    </row>
    <row r="115" spans="1:11" ht="30.75" customHeight="1" x14ac:dyDescent="0.25">
      <c r="A115" s="60" t="s">
        <v>73</v>
      </c>
      <c r="D115" s="41"/>
      <c r="E115" s="41"/>
      <c r="F115" s="41"/>
      <c r="G115" s="41"/>
      <c r="H115" s="41"/>
      <c r="I115" s="41"/>
    </row>
    <row r="116" spans="1:11" ht="33" customHeight="1" x14ac:dyDescent="0.25">
      <c r="A116" s="12"/>
      <c r="B116" s="12">
        <v>8115</v>
      </c>
      <c r="C116" s="15" t="s">
        <v>74</v>
      </c>
      <c r="D116" s="61">
        <f>D113-D52</f>
        <v>-27000</v>
      </c>
      <c r="E116" s="61">
        <f>E113-E52</f>
        <v>48130</v>
      </c>
      <c r="F116" s="61">
        <f>F113-F52</f>
        <v>-151700</v>
      </c>
      <c r="G116" s="61">
        <f t="shared" ref="G116:H116" si="0">G113-G52</f>
        <v>657470</v>
      </c>
      <c r="H116" s="61">
        <f t="shared" si="0"/>
        <v>657470</v>
      </c>
      <c r="I116" s="61">
        <f>I113-I52</f>
        <v>-16030</v>
      </c>
      <c r="J116" s="14"/>
      <c r="K116" s="70" t="s">
        <v>110</v>
      </c>
    </row>
    <row r="117" spans="1:11" ht="15" customHeight="1" x14ac:dyDescent="0.25">
      <c r="D117" s="23"/>
      <c r="E117" s="23"/>
      <c r="F117" s="23"/>
      <c r="G117" s="23"/>
      <c r="H117" s="23"/>
      <c r="I117" s="23"/>
    </row>
    <row r="118" spans="1:11" ht="15" customHeight="1" x14ac:dyDescent="0.25">
      <c r="D118" s="59"/>
      <c r="E118" s="59"/>
      <c r="F118" s="59"/>
      <c r="G118" s="59"/>
      <c r="H118" s="59"/>
      <c r="I118" s="59"/>
    </row>
    <row r="119" spans="1:11" x14ac:dyDescent="0.25">
      <c r="A119" s="4"/>
    </row>
  </sheetData>
  <mergeCells count="2">
    <mergeCell ref="A1:J1"/>
    <mergeCell ref="A3:J3"/>
  </mergeCells>
  <phoneticPr fontId="0" type="noConversion"/>
  <pageMargins left="0.39370078740157483" right="0.39370078740157483" top="0.39370078740157483" bottom="0.39370078740157483" header="0" footer="0"/>
  <pageSetup paperSize="9" scale="7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Haškovcova Lhota</cp:lastModifiedBy>
  <cp:lastPrinted>2019-11-06T07:25:57Z</cp:lastPrinted>
  <dcterms:created xsi:type="dcterms:W3CDTF">2011-07-07T19:31:33Z</dcterms:created>
  <dcterms:modified xsi:type="dcterms:W3CDTF">2020-08-20T07:35:47Z</dcterms:modified>
</cp:coreProperties>
</file>